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6" windowHeight="4032" activeTab="0"/>
  </bookViews>
  <sheets>
    <sheet name="PUBLICĒŠANAI" sheetId="1" r:id="rId1"/>
  </sheets>
  <definedNames>
    <definedName name="_xlnm.Print_Titles" localSheetId="0">'PUBLICĒŠANAI'!$1:$3</definedName>
  </definedNames>
  <calcPr fullCalcOnLoad="1"/>
</workbook>
</file>

<file path=xl/sharedStrings.xml><?xml version="1.0" encoding="utf-8"?>
<sst xmlns="http://schemas.openxmlformats.org/spreadsheetml/2006/main" count="1180" uniqueCount="285">
  <si>
    <t/>
  </si>
  <si>
    <t>N.p.k</t>
  </si>
  <si>
    <t>Nosaukums</t>
  </si>
  <si>
    <t>Mērv.</t>
  </si>
  <si>
    <t>Daudz.</t>
  </si>
  <si>
    <t>Resursa cena</t>
  </si>
  <si>
    <t>Par 1 vienību (€)</t>
  </si>
  <si>
    <t>Kopā</t>
  </si>
  <si>
    <t>Alga</t>
  </si>
  <si>
    <t>1</t>
  </si>
  <si>
    <t>2</t>
  </si>
  <si>
    <t>3</t>
  </si>
  <si>
    <t>4</t>
  </si>
  <si>
    <t>Aizbērt izrakto tranšeju, blietējot ar vibrokāju</t>
  </si>
  <si>
    <t>m3</t>
  </si>
  <si>
    <t>Darba algas</t>
  </si>
  <si>
    <t>c/h</t>
  </si>
  <si>
    <t>Tranšeju rakšana (roku darbs)</t>
  </si>
  <si>
    <t>Apmales betonēšana ap pamatiem, 10cm</t>
  </si>
  <si>
    <t>m2</t>
  </si>
  <si>
    <t>Betona pamatojuma izlaušana</t>
  </si>
  <si>
    <t>Aizmūrēt durvju un logu ailas</t>
  </si>
  <si>
    <t>Aizmūrēt logu un durvju ailas 2 kārtās ar starpslāņa siltināšanu ar polistirola plāksnēm 50mm</t>
  </si>
  <si>
    <t>Bloka sienu nojaukšana</t>
  </si>
  <si>
    <t>Durvju bloku izņemšana</t>
  </si>
  <si>
    <t>Izlauzt caurumus 38 cm ķieģeļu mūrī, līdz 0,3 m3 vienā vietā</t>
  </si>
  <si>
    <t>Ķieģeļu sienu nojaukšana</t>
  </si>
  <si>
    <t>Ārdurvis, koka (no cēlkoka k=2)</t>
  </si>
  <si>
    <t>Iekšdurvis, koka (no cēlkoka k=1,8)</t>
  </si>
  <si>
    <t>Logu bloku izņemšana (ar palodzes dēļiem)</t>
  </si>
  <si>
    <t>Logi, koka ar vienu stiklu</t>
  </si>
  <si>
    <t>Palodzes</t>
  </si>
  <si>
    <t>m</t>
  </si>
  <si>
    <t>Logi, plastikāta ar stikla paketēm</t>
  </si>
  <si>
    <t>Logi, vitrīnas</t>
  </si>
  <si>
    <t>Gāzbetona bloku siena 30 cm, paredzēta apmešanai</t>
  </si>
  <si>
    <t>Ailu apdare ar ģipškartonu uz metāla karkasa</t>
  </si>
  <si>
    <t>Apšūt ar ģipškartonu uz metāla karkasa  telpas sienas un siltināt ar 50mm polistirolu</t>
  </si>
  <si>
    <t>Apšūt griestus ar ģipškartonu uz koka karkasa</t>
  </si>
  <si>
    <t>Apšūt ar ģipškartonu uz metāla karkasa iekšsienu bez siltināšanas</t>
  </si>
  <si>
    <t>Piekārtie griesti</t>
  </si>
  <si>
    <t>Grīdu seguma nojaukšana</t>
  </si>
  <si>
    <t>Grīdas no 25 mm dēļiem</t>
  </si>
  <si>
    <t>Jumta dēļu klāja nojaukšana</t>
  </si>
  <si>
    <t>Jumta krēsla izveidošana, ieskaitot spāres 50x150mm</t>
  </si>
  <si>
    <t>Jumta klājums ar loksnēm Onduline (viļņotais plastikāts)</t>
  </si>
  <si>
    <t>Jumta klājums ar Rannila tērauda PP-20 loksnēm, ieskaitot dēļu klāju</t>
  </si>
  <si>
    <t>Jumta klājums ar viļņotā šīfera plāksnēm</t>
  </si>
  <si>
    <t>Ruļļu materiāla jumta seguma nojaukšana</t>
  </si>
  <si>
    <t>Ruļļu materiāla jumta seguma klājums</t>
  </si>
  <si>
    <t>Sienu uzlabotā krāsošana ar ūdens emulsijas krāsu</t>
  </si>
  <si>
    <t>Flīžu grīda, bez zīmējuma</t>
  </si>
  <si>
    <t>Flīžu grīda ar zīmējumu</t>
  </si>
  <si>
    <t>Tapetes, līmēt uz sienas</t>
  </si>
  <si>
    <t>Alga aktos</t>
  </si>
  <si>
    <t>Cokola līstes iestrāde</t>
  </si>
  <si>
    <t>t.m.</t>
  </si>
  <si>
    <t>Fasādes siltināšana ar putupolistirolu</t>
  </si>
  <si>
    <t>Armējošā sieta iestrāde</t>
  </si>
  <si>
    <t>Dekoratīvā apmetuma iestrāde</t>
  </si>
  <si>
    <t>Sastatņu montāža, demontāža</t>
  </si>
  <si>
    <t>Fasādes siltināšana ar akmens vati</t>
  </si>
  <si>
    <t>Grīdas izlīdzinošās masas iestrāde</t>
  </si>
  <si>
    <t xml:space="preserve">Hidroizolācijas ierīkošana grīdām </t>
  </si>
  <si>
    <t>Sienu virsmu mazgāšana, gruntēšana</t>
  </si>
  <si>
    <t>Sienu virsmu špaktelēšana, līdzināšana</t>
  </si>
  <si>
    <t xml:space="preserve">Sienu flīzēšana </t>
  </si>
  <si>
    <t>Paklāja ieklāšana</t>
  </si>
  <si>
    <t>Linoleja ieklāšana</t>
  </si>
  <si>
    <t>Lamināta ieklāšana</t>
  </si>
  <si>
    <t>Akmens vates ieklāšana starp latām</t>
  </si>
  <si>
    <t>OSB montāža</t>
  </si>
  <si>
    <t>Grīdas krāsošana</t>
  </si>
  <si>
    <t>Grīdas latojuma montāža</t>
  </si>
  <si>
    <t>Lokanā pievada maiņa (tikai darbs)</t>
  </si>
  <si>
    <t>Dvieļu žāvētāja nomaiņa (ar stāvvada atslēgšanu) bez metināšanas</t>
  </si>
  <si>
    <t>Vecā ūdensvada demontāža</t>
  </si>
  <si>
    <t>Pretvārsta uzstādīšana (tikai darbs)</t>
  </si>
  <si>
    <t>Izlietnes kronšteinu nomaiņa</t>
  </si>
  <si>
    <t>gb</t>
  </si>
  <si>
    <t>kompl</t>
  </si>
  <si>
    <t>Cauruļvada siltumizolācijas čaulas līdz DN28 demontāža</t>
  </si>
  <si>
    <t>Cauruļvada siltumizolācijas čaulas līdz DN28 montāža</t>
  </si>
  <si>
    <t>Cauruļvada siltumizolācijas čaulas līdz DN42 demontāža</t>
  </si>
  <si>
    <t>Cauruļvada siltumizolācijas čaulas līdz DN42 montāža</t>
  </si>
  <si>
    <t>Cauruļvada siltumizolācijas čaulas līdz DN54 demontāža</t>
  </si>
  <si>
    <t>Cauruļvada siltumizolācijas čaulas līdz DN54 montāža</t>
  </si>
  <si>
    <t>Cauruļvada siltumizolācijas čaulas virs DN54 demontāža</t>
  </si>
  <si>
    <t>Cauruļvada siltumizolācijas čaulas virs DN54 montāža</t>
  </si>
  <si>
    <t xml:space="preserve">Stāvvada atgaisošana </t>
  </si>
  <si>
    <t>Radiatoru un aprīkojuma remonts</t>
  </si>
  <si>
    <t>Radiatoru nomaiņa (ar apkures stāvvada atslēgšanu)</t>
  </si>
  <si>
    <t>st</t>
  </si>
  <si>
    <t>WC sēdpoda nomaiņa ar veidgabaliem</t>
  </si>
  <si>
    <t>Vannas nomaiņa</t>
  </si>
  <si>
    <t>Vannas sifona nomaiņa</t>
  </si>
  <si>
    <t>Kanalizācijas cauruļu D50 montāža</t>
  </si>
  <si>
    <t>Kanalizācijas cauruļu D50 demontāža</t>
  </si>
  <si>
    <t>Veidgabalu D50 montāža</t>
  </si>
  <si>
    <t>Kanalizācijas cauruļu D110 demontāža</t>
  </si>
  <si>
    <t>Kanalizācijas cauruļu D110 montāža</t>
  </si>
  <si>
    <t>Veidgabalu D110 montāža</t>
  </si>
  <si>
    <t>Kanalizācijas tīrīšana līdz Dn50</t>
  </si>
  <si>
    <t>Kanalizācijas tīrīšana Dn110 un lielāka</t>
  </si>
  <si>
    <t>Azbestcementa lokšņu jumta seguma nojaukšana</t>
  </si>
  <si>
    <t>PVN       21%</t>
  </si>
  <si>
    <t>Ūdens caurules D32 stāvvada montāža</t>
  </si>
  <si>
    <t xml:space="preserve">Izlietnes jaucējkrāna nomaiņa </t>
  </si>
  <si>
    <t>Skalojamās kastes ieplūdes mehānisma nomaiņa, remonts</t>
  </si>
  <si>
    <t xml:space="preserve">Izlietnes sifona nomaiņa, tīrīšana, blīvju nomaiņa                   </t>
  </si>
  <si>
    <t xml:space="preserve">Ūdens filtra montāža </t>
  </si>
  <si>
    <t>Ūdens caurules D20 montāža līdz 1m</t>
  </si>
  <si>
    <t>Ūdens caurules D20 stāvvada montāža</t>
  </si>
  <si>
    <t>Ūdens caurules D32 montāža līdz 1m</t>
  </si>
  <si>
    <t>Izlietnes montāža</t>
  </si>
  <si>
    <t>Ūdens caurules D25 montāža līdz 1m</t>
  </si>
  <si>
    <t>Ūdens caurules D25 stāvvada montāža</t>
  </si>
  <si>
    <t>Ūdensvada caurules no D40 montāža</t>
  </si>
  <si>
    <t>Vītņu uzgriešana caurulei, līdz D50</t>
  </si>
  <si>
    <t>Uzmavas-vītnes Gebo montāža</t>
  </si>
  <si>
    <t xml:space="preserve">Uzmavas-vītnes Dn50 Gebo montāža                            </t>
  </si>
  <si>
    <t>Cauruļu apdare ar sietu</t>
  </si>
  <si>
    <t>Apkures sistēmas stāvvada iztukšošana</t>
  </si>
  <si>
    <t>Siltummezgla hidrauliskās pārbaudes veikšana (siltummezgla pārbaude pirms sezonas)</t>
  </si>
  <si>
    <t>Kontrolmēraparatūras pārbaude un regulāra parametru nolasīšana</t>
  </si>
  <si>
    <t>Uzstādīto sūkņu un to elektrisko dzinēju pārbaude un regulēšana (karšana, sūce, trokšņi)</t>
  </si>
  <si>
    <t>Uzstādītās temperatūras grafika pārbaude ar ārgaisa temperatūru un apkures sistēmas ūdens temperatūru</t>
  </si>
  <si>
    <t>Betona grīdas betonēšana</t>
  </si>
  <si>
    <t>Grīdlīstes demontāža</t>
  </si>
  <si>
    <t>Grīdlīstes montāža</t>
  </si>
  <si>
    <t>Nepamatots santehniķa izsaukums</t>
  </si>
  <si>
    <t>reiss</t>
  </si>
  <si>
    <t>Siltumtehniķa darbs</t>
  </si>
  <si>
    <t>Siltumtehniķa transporta izmaksas</t>
  </si>
  <si>
    <t>km</t>
  </si>
  <si>
    <t>*</t>
  </si>
  <si>
    <t>Iepriekš minēto pakalpojumu izmaksās nav iekļauti:</t>
  </si>
  <si>
    <t xml:space="preserve"> - materiālu iegādes izdevumi,</t>
  </si>
  <si>
    <t xml:space="preserve"> - transporta izdevumi, </t>
  </si>
  <si>
    <t>Ventiļa/krāna, saskrūves montāža Dn15, Dn25</t>
  </si>
  <si>
    <t>Ventiļa/krāna, saskrūves montāža Dn32, Dn40</t>
  </si>
  <si>
    <t xml:space="preserve">Ventiļa/krāna montāža Dn50                                  </t>
  </si>
  <si>
    <t>Ventiļa/krāna montāža virs Dn50</t>
  </si>
  <si>
    <t>Boilera iebūve ar veidgabaliem</t>
  </si>
  <si>
    <t>Apkures un kārstā ūdens cauruļvada avārijas remonts</t>
  </si>
  <si>
    <t>Tehniskā ūdens piepildīšana</t>
  </si>
  <si>
    <t>Kanalizācijas stāvvada no Dn110 avārijas remonts</t>
  </si>
  <si>
    <t>Skalojamās kastes nomaiņa, remonts</t>
  </si>
  <si>
    <t xml:space="preserve">Siltummezgla  vizuāla pārbaude-noplūdes, izplešanās trauka spiediena pārbaude </t>
  </si>
  <si>
    <t>Grunts atpakaļ atbēršana (roku darbs)</t>
  </si>
  <si>
    <t>Betonēta pamatne zem grīdām uz paseguma</t>
  </si>
  <si>
    <t>Fasādes sienu krāsošana</t>
  </si>
  <si>
    <t>Griestu augstvērtīgā krāsošana ar ūdens emulsijas krāsu</t>
  </si>
  <si>
    <t>Tapešu noņemšana no sienām</t>
  </si>
  <si>
    <t>2. Ūdens apgāde</t>
  </si>
  <si>
    <t>Jaucējkrāna nomaiņa, remonts (tikai darbs)</t>
  </si>
  <si>
    <t>3. Izolācijas darbi</t>
  </si>
  <si>
    <t>4. Apkure</t>
  </si>
  <si>
    <t>5. Kanalizācijas darbi</t>
  </si>
  <si>
    <t>6. Siltummezgla apkope, pārbaude</t>
  </si>
  <si>
    <t>Aukstā/karstā ūdens sistēmas dubļu ķērāja tīrīšana</t>
  </si>
  <si>
    <t>Īsvītnes (vītnes pagarinājuma) iebūve</t>
  </si>
  <si>
    <t>Spiediena reduktora montāža</t>
  </si>
  <si>
    <t xml:space="preserve">Notekreņu izgatavošana no skārda                            </t>
  </si>
  <si>
    <t xml:space="preserve">Notekreņu āķu izgatavošana  </t>
  </si>
  <si>
    <t>Notekrenes demontāža</t>
  </si>
  <si>
    <t xml:space="preserve">Notekrenes montāža                                          </t>
  </si>
  <si>
    <t xml:space="preserve">Notekreņu āķu montāža                                       </t>
  </si>
  <si>
    <t xml:space="preserve">Notekreņu līmeņošana                                        </t>
  </si>
  <si>
    <t xml:space="preserve">Notekreņu tīrīšana no kāpnem                                </t>
  </si>
  <si>
    <t xml:space="preserve">Notekreņu tīrīšana no pacēlāja                              </t>
  </si>
  <si>
    <t xml:space="preserve">Notekcaurules izgatavošana no skārda                        </t>
  </si>
  <si>
    <t xml:space="preserve">Notekcaurules līkuma izgatavošana                           </t>
  </si>
  <si>
    <t xml:space="preserve">Notekcaurules turētāja izgatavošana                         </t>
  </si>
  <si>
    <t>Notekcaurules demontāža</t>
  </si>
  <si>
    <t xml:space="preserve">Notekcaurules montāža                                       </t>
  </si>
  <si>
    <t xml:space="preserve">Notekcaurules līkuma montāža                                </t>
  </si>
  <si>
    <t xml:space="preserve">Notekcaurules turētāja montāža                              </t>
  </si>
  <si>
    <t xml:space="preserve">Notekcaurules tīrīšana                                      </t>
  </si>
  <si>
    <t xml:space="preserve">Skursteņa cepures izgatavošana                              </t>
  </si>
  <si>
    <t xml:space="preserve">Skursteņa cepures montāža                                   </t>
  </si>
  <si>
    <t xml:space="preserve">Notekreņu, notekcauruļu, skursteņa pieslēguma šuves hermētizācija                               </t>
  </si>
  <si>
    <t xml:space="preserve">Skārda ielāpa izgatavošana un montāža jumtam                                </t>
  </si>
  <si>
    <t xml:space="preserve">Jumta seguma loksnes nomaiņa                                </t>
  </si>
  <si>
    <t>Katras nākošās loksnes nomaiņa (vienlaicīgi vienā adresē)</t>
  </si>
  <si>
    <t xml:space="preserve">Jumta seguma tīrīšana no sūnām                       </t>
  </si>
  <si>
    <t xml:space="preserve">Jumta tīrīšana no sniega                                    </t>
  </si>
  <si>
    <t xml:space="preserve">Jumta malas tīrīšana no sniega                              </t>
  </si>
  <si>
    <t xml:space="preserve">Ieejas jumtiņu tīrīšana no sniega                           </t>
  </si>
  <si>
    <t xml:space="preserve">Jumta virsmas tīrīšana no būvgružiem, atkritumiem                                     </t>
  </si>
  <si>
    <t xml:space="preserve">Bojāto sniega barjeru demontāža                             </t>
  </si>
  <si>
    <t>Sniega barjeras montāža</t>
  </si>
  <si>
    <t xml:space="preserve">Antenas demontāža no jumta                                  </t>
  </si>
  <si>
    <t xml:space="preserve">Jumta seguma apsekošana                                     </t>
  </si>
  <si>
    <t>WC sēdpoda nomaiņa ar veidgabaliem (sēdpods iebetonēts, nepieciešama grīdas līdzināšana)</t>
  </si>
  <si>
    <t>Santehniķa darbs (1 persona)</t>
  </si>
  <si>
    <t>Vispārējā celtnieka darbs (1 persona)</t>
  </si>
  <si>
    <t>Elektriķa darbs</t>
  </si>
  <si>
    <t>1.</t>
  </si>
  <si>
    <t>2.</t>
  </si>
  <si>
    <t>3.</t>
  </si>
  <si>
    <t>4.</t>
  </si>
  <si>
    <t>5.</t>
  </si>
  <si>
    <t>6.</t>
  </si>
  <si>
    <t>7.</t>
  </si>
  <si>
    <t>Dūmu detektora momntāža</t>
  </si>
  <si>
    <t>Gaismekļa apkalpošana, spuldžu nomaiņa</t>
  </si>
  <si>
    <t>Gaismekļa montāža/nomaiņa</t>
  </si>
  <si>
    <t>Rozetes (kontaktligzdas), slēdža (zvana pogas) montāža/nomaiņa</t>
  </si>
  <si>
    <t xml:space="preserve">Kabeļlīnijas montāža  </t>
  </si>
  <si>
    <t>Automātu (automātslēdžu) montāža/nomaiņa</t>
  </si>
  <si>
    <t xml:space="preserve">Kustības sensora apkope, regulēšana                         </t>
  </si>
  <si>
    <t xml:space="preserve">Kustības sensora montāža/nomaiņa         </t>
  </si>
  <si>
    <t xml:space="preserve">LED prožektora apkope, regulēšana                         </t>
  </si>
  <si>
    <t>LED prožektora montāža/nomaiņa</t>
  </si>
  <si>
    <t>Instalācijas kārbas (nozarkārbas) montāža</t>
  </si>
  <si>
    <t>Viena Dn15 ūdens skaitītāja plombēšana</t>
  </si>
  <si>
    <t xml:space="preserve">Viena Dn15 ūdens skaitītāja nomaiņa </t>
  </si>
  <si>
    <t>Aukstā ūdens, apkures un kārstā ūdens cauruļvada avarijas remonts</t>
  </si>
  <si>
    <t>Soc.nod. 23,59%</t>
  </si>
  <si>
    <t>Peļņa 5%</t>
  </si>
  <si>
    <t>Veidgablau (trejgabala, pārejas, līkuma, uzmavas, muftas utt.) iebūve</t>
  </si>
  <si>
    <t>Mehāniskā ūdens filtra uzstādīšana/nomaiņa</t>
  </si>
  <si>
    <t>Darba alga+ soc.nod. 23,59%</t>
  </si>
  <si>
    <t>Kalšanas darbi</t>
  </si>
  <si>
    <t xml:space="preserve">Kanalizācijas stāvvada līdz Dn110 avārijas remonts           </t>
  </si>
  <si>
    <t>Darba alga+ soc.nod. 23,59%+materiāli+peļņa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</si>
  <si>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</si>
  <si>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</si>
  <si>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</si>
  <si>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</si>
  <si>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</si>
  <si>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</si>
  <si>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</si>
  <si>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</si>
  <si>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</si>
  <si>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</si>
  <si>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</si>
  <si>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</si>
  <si>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</si>
  <si>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</si>
  <si>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</si>
  <si>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</si>
  <si>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</si>
  <si>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</si>
  <si>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</si>
  <si>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</si>
  <si>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1. Ūdens skaitītāju nomaiņa, plombēšana</t>
  </si>
  <si>
    <t>7. Transporta izdevumi, speciālistu izsaukums, elektroinstalācija</t>
  </si>
  <si>
    <t>8. Zemes darbi</t>
  </si>
  <si>
    <t>9. Betonēšana</t>
  </si>
  <si>
    <t>10. Ārsienu siltumizolācija</t>
  </si>
  <si>
    <t>11. Iekšdarbi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</si>
  <si>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</si>
  <si>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</si>
  <si>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</si>
  <si>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</si>
  <si>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</si>
  <si>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</si>
  <si>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</si>
  <si>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</si>
  <si>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</si>
  <si>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</si>
  <si>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</si>
  <si>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</si>
  <si>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</si>
  <si>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</si>
  <si>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12. Jumti</t>
  </si>
  <si>
    <t>13. Skārdnieka darbi</t>
  </si>
  <si>
    <t>14. Jumtu uzturēšana</t>
  </si>
  <si>
    <t xml:space="preserve"> Tehnikas izmantošana SIA Alūksnes nami apsaimniekojamo ēku uzturēšanā</t>
  </si>
  <si>
    <t>Bobcat – pašgājēja komunālā tehnika (frontālais kauss, dakšas, sniega lāpsta). Patērētā laika atskaite sākas ar tehnikas izbraukšanas brīdi no Rūpniecības ielas 4, Alūksnē</t>
  </si>
  <si>
    <t xml:space="preserve"> - virsizdevumi un uzņēmuma peļņa,</t>
  </si>
  <si>
    <t xml:space="preserve"> - pacēlājs.</t>
  </si>
  <si>
    <t>Transporta izmaksas (ārpus pilsētas)</t>
  </si>
  <si>
    <t>Autopacēlējs. Patērētā laika atskaite sākas ar tehnikas izbraukšanas brīdi no Rūpniecības ielas 4, Alūksnē</t>
  </si>
  <si>
    <t>Otrreizēji pārstrādājamo lielgabarīta, sadzīves atkritumu, būvgružu izvešana</t>
  </si>
  <si>
    <t>c/st</t>
  </si>
  <si>
    <t>Otrreizēji pārstrādājamo lielgabarīta, sadzīves atkritumu, būvgružu iekraušana, izvešana, šķirošana</t>
  </si>
  <si>
    <t>Otrreizēji pārstrādājamo lielgabarīta, sadzīves atkritumu, būvgružu utilizācija</t>
  </si>
  <si>
    <t>tn</t>
  </si>
  <si>
    <t>Transporta izmaksas (pilsētas robežās)</t>
  </si>
  <si>
    <t>Mini iekrāvējs Gehlmax</t>
  </si>
  <si>
    <t>Teleskopiskais iekrāvējs Matbro</t>
  </si>
  <si>
    <t>Teleskopiskais iekrāvējs Manitou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</si>
</sst>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;[Red]0.00"/>
    <numFmt numFmtId="183" formatCode="0.000"/>
    <numFmt numFmtId="184" formatCode="0.0"/>
    <numFmt numFmtId="185" formatCode="#,##0.00\ _€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</numFmts>
  <fonts count="48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1" fillId="2" borderId="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10" fontId="4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left" wrapText="1"/>
    </xf>
    <xf numFmtId="2" fontId="1" fillId="2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 vertical="top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1" fillId="2" borderId="13" xfId="0" applyNumberFormat="1" applyFont="1" applyFill="1" applyBorder="1" applyAlignment="1">
      <alignment horizontal="left" vertical="top" wrapText="1"/>
    </xf>
    <xf numFmtId="0" fontId="1" fillId="2" borderId="14" xfId="0" applyNumberFormat="1" applyFont="1" applyFill="1" applyBorder="1" applyAlignment="1">
      <alignment horizontal="left" vertical="top" wrapText="1"/>
    </xf>
    <xf numFmtId="0" fontId="1" fillId="2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right" wrapText="1"/>
    </xf>
    <xf numFmtId="0" fontId="3" fillId="0" borderId="16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right" wrapText="1"/>
    </xf>
    <xf numFmtId="2" fontId="1" fillId="0" borderId="16" xfId="0" applyNumberFormat="1" applyFont="1" applyFill="1" applyBorder="1" applyAlignment="1">
      <alignment horizontal="right" wrapText="1"/>
    </xf>
    <xf numFmtId="0" fontId="1" fillId="2" borderId="16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0" fontId="1" fillId="2" borderId="12" xfId="0" applyNumberFormat="1" applyFont="1" applyFill="1" applyBorder="1" applyAlignment="1">
      <alignment horizontal="right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right" wrapText="1"/>
    </xf>
    <xf numFmtId="0" fontId="4" fillId="0" borderId="11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2" borderId="18" xfId="0" applyNumberFormat="1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righ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4" borderId="14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wrapText="1"/>
    </xf>
    <xf numFmtId="0" fontId="7" fillId="34" borderId="0" xfId="0" applyNumberFormat="1" applyFont="1" applyFill="1" applyBorder="1" applyAlignment="1">
      <alignment wrapText="1"/>
    </xf>
    <xf numFmtId="0" fontId="1" fillId="35" borderId="12" xfId="0" applyNumberFormat="1" applyFont="1" applyFill="1" applyBorder="1" applyAlignment="1">
      <alignment horizontal="center" wrapText="1"/>
    </xf>
    <xf numFmtId="0" fontId="1" fillId="35" borderId="18" xfId="0" applyNumberFormat="1" applyFont="1" applyFill="1" applyBorder="1" applyAlignment="1">
      <alignment horizontal="center" wrapText="1"/>
    </xf>
    <xf numFmtId="0" fontId="1" fillId="35" borderId="1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3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ā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2"/>
  <sheetViews>
    <sheetView tabSelected="1" zoomScalePageLayoutView="0" workbookViewId="0" topLeftCell="A1">
      <selection activeCell="X386" sqref="X386"/>
    </sheetView>
  </sheetViews>
  <sheetFormatPr defaultColWidth="9.140625" defaultRowHeight="12"/>
  <cols>
    <col min="1" max="1" width="7.28125" style="102" customWidth="1"/>
    <col min="2" max="2" width="34.421875" style="0" customWidth="1"/>
    <col min="3" max="3" width="6.00390625" style="0" hidden="1" customWidth="1"/>
    <col min="4" max="4" width="7.00390625" style="0" hidden="1" customWidth="1"/>
    <col min="5" max="5" width="7.421875" style="7" hidden="1" customWidth="1"/>
    <col min="6" max="7" width="6.00390625" style="0" hidden="1" customWidth="1"/>
    <col min="8" max="8" width="7.00390625" style="0" hidden="1" customWidth="1"/>
    <col min="9" max="9" width="8.00390625" style="0" hidden="1" customWidth="1"/>
    <col min="10" max="10" width="7.00390625" style="0" hidden="1" customWidth="1"/>
    <col min="11" max="11" width="7.421875" style="0" hidden="1" customWidth="1"/>
    <col min="12" max="12" width="7.421875" style="0" customWidth="1"/>
    <col min="13" max="13" width="7.57421875" style="0" customWidth="1"/>
    <col min="14" max="14" width="7.7109375" style="0" customWidth="1"/>
    <col min="15" max="17" width="8.28125" style="0" customWidth="1"/>
    <col min="18" max="18" width="7.7109375" style="0" customWidth="1"/>
    <col min="20" max="20" width="2.57421875" style="43" customWidth="1"/>
    <col min="22" max="22" width="10.00390625" style="0" bestFit="1" customWidth="1"/>
  </cols>
  <sheetData>
    <row r="1" spans="1:20" ht="12.75" customHeight="1">
      <c r="A1" s="116" t="s">
        <v>1</v>
      </c>
      <c r="B1" s="113" t="s">
        <v>2</v>
      </c>
      <c r="C1" s="113" t="s">
        <v>3</v>
      </c>
      <c r="D1" s="113" t="s">
        <v>4</v>
      </c>
      <c r="E1" s="121" t="s">
        <v>5</v>
      </c>
      <c r="F1" s="118" t="s">
        <v>6</v>
      </c>
      <c r="G1" s="119"/>
      <c r="H1" s="123" t="s">
        <v>0</v>
      </c>
      <c r="I1" s="123" t="s">
        <v>0</v>
      </c>
      <c r="J1" s="121" t="s">
        <v>7</v>
      </c>
      <c r="K1" s="112" t="s">
        <v>54</v>
      </c>
      <c r="L1" s="113" t="s">
        <v>3</v>
      </c>
      <c r="M1" s="113" t="s">
        <v>4</v>
      </c>
      <c r="N1" s="118" t="s">
        <v>6</v>
      </c>
      <c r="O1" s="119"/>
      <c r="P1" s="119"/>
      <c r="Q1" s="119"/>
      <c r="R1" s="120"/>
      <c r="S1" s="115" t="s">
        <v>7</v>
      </c>
      <c r="T1" s="115"/>
    </row>
    <row r="2" spans="1:20" ht="48.75" customHeight="1">
      <c r="A2" s="117"/>
      <c r="B2" s="114"/>
      <c r="C2" s="114"/>
      <c r="D2" s="114"/>
      <c r="E2" s="122"/>
      <c r="F2" s="1" t="s">
        <v>8</v>
      </c>
      <c r="G2" s="5">
        <v>0.09</v>
      </c>
      <c r="H2" s="5">
        <v>0.05</v>
      </c>
      <c r="I2" s="5">
        <v>0.2359</v>
      </c>
      <c r="J2" s="122"/>
      <c r="K2" s="112"/>
      <c r="L2" s="114"/>
      <c r="M2" s="114"/>
      <c r="N2" s="19" t="s">
        <v>8</v>
      </c>
      <c r="O2" s="20" t="s">
        <v>219</v>
      </c>
      <c r="P2" s="20" t="s">
        <v>223</v>
      </c>
      <c r="Q2" s="20" t="s">
        <v>220</v>
      </c>
      <c r="R2" s="20" t="s">
        <v>105</v>
      </c>
      <c r="S2" s="115"/>
      <c r="T2" s="115"/>
    </row>
    <row r="3" spans="1:20" ht="12">
      <c r="A3" s="99" t="s">
        <v>9</v>
      </c>
      <c r="B3" s="2" t="s">
        <v>10</v>
      </c>
      <c r="C3" s="2"/>
      <c r="D3" s="2"/>
      <c r="E3" s="6"/>
      <c r="F3" s="2"/>
      <c r="G3" s="2"/>
      <c r="H3" s="2"/>
      <c r="I3" s="2"/>
      <c r="J3" s="2"/>
      <c r="K3" s="14"/>
      <c r="L3" s="2" t="s">
        <v>11</v>
      </c>
      <c r="M3" s="2" t="s">
        <v>12</v>
      </c>
      <c r="N3" s="2">
        <v>5</v>
      </c>
      <c r="O3" s="2">
        <v>6</v>
      </c>
      <c r="P3" s="2">
        <v>7</v>
      </c>
      <c r="Q3" s="2">
        <v>8</v>
      </c>
      <c r="R3" s="2">
        <v>9</v>
      </c>
      <c r="S3" s="109">
        <v>10</v>
      </c>
      <c r="T3" s="109"/>
    </row>
    <row r="4" spans="1:20" ht="12.75" customHeight="1">
      <c r="A4" s="106" t="s">
        <v>247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</row>
    <row r="5" spans="1:20" ht="24" customHeight="1">
      <c r="A5" s="98" t="s">
        <v>198</v>
      </c>
      <c r="B5" s="38" t="s">
        <v>216</v>
      </c>
      <c r="C5" s="21" t="s">
        <v>79</v>
      </c>
      <c r="D5" s="21">
        <v>1</v>
      </c>
      <c r="E5" s="2"/>
      <c r="F5" s="2"/>
      <c r="G5" s="2"/>
      <c r="H5" s="2"/>
      <c r="I5" s="2"/>
      <c r="J5" s="2"/>
      <c r="K5" s="2"/>
      <c r="L5" s="21" t="s">
        <v>79</v>
      </c>
      <c r="M5" s="21">
        <v>1</v>
      </c>
      <c r="N5" s="125" t="s">
        <v>226</v>
      </c>
      <c r="O5" s="126"/>
      <c r="P5" s="23">
        <f>S5/1.21</f>
        <v>6.198347107438017</v>
      </c>
      <c r="Q5" s="23"/>
      <c r="R5" s="23">
        <f>S5-P5</f>
        <v>1.3016528925619832</v>
      </c>
      <c r="S5" s="81">
        <v>7.5</v>
      </c>
      <c r="T5" s="76"/>
    </row>
    <row r="6" spans="1:20" ht="24" customHeight="1">
      <c r="A6" s="98" t="s">
        <v>199</v>
      </c>
      <c r="B6" s="38" t="s">
        <v>217</v>
      </c>
      <c r="C6" s="21" t="s">
        <v>79</v>
      </c>
      <c r="D6" s="21">
        <v>1</v>
      </c>
      <c r="E6" s="2"/>
      <c r="F6" s="2"/>
      <c r="G6" s="2"/>
      <c r="H6" s="2"/>
      <c r="I6" s="2"/>
      <c r="J6" s="2"/>
      <c r="K6" s="2"/>
      <c r="L6" s="21" t="s">
        <v>79</v>
      </c>
      <c r="M6" s="21">
        <v>1</v>
      </c>
      <c r="N6" s="125" t="s">
        <v>226</v>
      </c>
      <c r="O6" s="126"/>
      <c r="P6" s="23">
        <f>S6/1.21</f>
        <v>39.66942148760331</v>
      </c>
      <c r="Q6" s="23"/>
      <c r="R6" s="23">
        <f>S6-P6</f>
        <v>8.330578512396691</v>
      </c>
      <c r="S6" s="81">
        <v>48</v>
      </c>
      <c r="T6" s="76"/>
    </row>
    <row r="7" spans="1:20" ht="12.75" customHeight="1">
      <c r="A7" s="106" t="s">
        <v>154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</row>
    <row r="8" spans="1:20" ht="24" customHeight="1">
      <c r="A8" s="80" t="s">
        <v>198</v>
      </c>
      <c r="B8" s="38" t="s">
        <v>155</v>
      </c>
      <c r="C8" s="75" t="s">
        <v>80</v>
      </c>
      <c r="D8" s="21">
        <v>1</v>
      </c>
      <c r="E8" s="2"/>
      <c r="F8" s="2"/>
      <c r="G8" s="2"/>
      <c r="H8" s="2"/>
      <c r="I8" s="2"/>
      <c r="J8" s="2"/>
      <c r="K8" s="2"/>
      <c r="L8" s="75" t="s">
        <v>80</v>
      </c>
      <c r="M8" s="21">
        <v>1</v>
      </c>
      <c r="N8" s="58">
        <f>P8/1.2359</f>
        <v>10.03317420503277</v>
      </c>
      <c r="O8" s="23">
        <f>ROUND(N8*0.2359,2)</f>
        <v>2.37</v>
      </c>
      <c r="P8" s="23">
        <v>12.4</v>
      </c>
      <c r="Q8" s="23">
        <f>ROUND(P8*0.05,2)</f>
        <v>0.62</v>
      </c>
      <c r="R8" s="23">
        <f>(P8+Q8)*0.21</f>
        <v>2.7342</v>
      </c>
      <c r="S8" s="44">
        <f>P8+Q8+R8</f>
        <v>15.754199999999999</v>
      </c>
      <c r="T8" s="46" t="s">
        <v>135</v>
      </c>
    </row>
    <row r="9" spans="1:20" ht="12.75" customHeight="1" hidden="1">
      <c r="A9" s="98"/>
      <c r="B9" s="38"/>
      <c r="C9" s="82" t="s">
        <v>16</v>
      </c>
      <c r="D9" s="83">
        <v>1.173</v>
      </c>
      <c r="E9" s="1">
        <v>7.5</v>
      </c>
      <c r="F9" s="13">
        <f>ROUND(D9*E9,2)</f>
        <v>8.8</v>
      </c>
      <c r="G9" s="13">
        <f>ROUND(0.09*F9,2)</f>
        <v>0.79</v>
      </c>
      <c r="H9" s="13">
        <f>ROUND(0.05*(F9),2)</f>
        <v>0.44</v>
      </c>
      <c r="I9" s="13">
        <f>ROUND((F9+H9+G9)*0.2359,2)</f>
        <v>2.37</v>
      </c>
      <c r="J9" s="13">
        <f>SUM(F9:I9)</f>
        <v>12.399999999999999</v>
      </c>
      <c r="K9" s="9">
        <f>ROUND(F9+G9+H9,2)</f>
        <v>10.03</v>
      </c>
      <c r="L9" s="75"/>
      <c r="M9" s="21"/>
      <c r="N9" s="58"/>
      <c r="O9" s="23"/>
      <c r="P9" s="23"/>
      <c r="Q9" s="23"/>
      <c r="R9" s="23">
        <f aca="true" t="shared" si="0" ref="R9:R32">(P9+Q9)*0.21</f>
        <v>0</v>
      </c>
      <c r="S9" s="44"/>
      <c r="T9" s="46"/>
    </row>
    <row r="10" spans="1:20" ht="24" customHeight="1">
      <c r="A10" s="98" t="s">
        <v>199</v>
      </c>
      <c r="B10" s="38" t="s">
        <v>74</v>
      </c>
      <c r="C10" s="21" t="s">
        <v>79</v>
      </c>
      <c r="D10" s="21">
        <v>1</v>
      </c>
      <c r="E10" s="2"/>
      <c r="F10" s="2"/>
      <c r="G10" s="2"/>
      <c r="H10" s="2"/>
      <c r="I10" s="2"/>
      <c r="J10" s="2"/>
      <c r="K10" s="2"/>
      <c r="L10" s="21" t="s">
        <v>79</v>
      </c>
      <c r="M10" s="21">
        <v>1</v>
      </c>
      <c r="N10" s="58">
        <f>K11</f>
        <v>5.98</v>
      </c>
      <c r="O10" s="23">
        <f>ROUND(N10*0.2359,2)</f>
        <v>1.41</v>
      </c>
      <c r="P10" s="23">
        <f>N10+O10</f>
        <v>7.390000000000001</v>
      </c>
      <c r="Q10" s="23">
        <f>ROUND(P10*0.05,2)</f>
        <v>0.37</v>
      </c>
      <c r="R10" s="23">
        <f t="shared" si="0"/>
        <v>1.6296000000000002</v>
      </c>
      <c r="S10" s="44">
        <f>P10+Q10+R10</f>
        <v>9.389600000000002</v>
      </c>
      <c r="T10" s="46" t="s">
        <v>135</v>
      </c>
    </row>
    <row r="11" spans="1:20" ht="14.25" customHeight="1" hidden="1">
      <c r="A11" s="98"/>
      <c r="B11" s="39" t="s">
        <v>15</v>
      </c>
      <c r="C11" s="4" t="s">
        <v>16</v>
      </c>
      <c r="D11" s="13">
        <v>0.7</v>
      </c>
      <c r="E11" s="12">
        <v>7.5</v>
      </c>
      <c r="F11" s="13">
        <f>ROUND(D11*E11,2)</f>
        <v>5.25</v>
      </c>
      <c r="G11" s="13">
        <f>ROUND(0.09*F11,2)</f>
        <v>0.47</v>
      </c>
      <c r="H11" s="13">
        <f>ROUND(0.05*(F11),2)</f>
        <v>0.26</v>
      </c>
      <c r="I11" s="13">
        <f>ROUND((F11+H11+G11)*0.2359,2)</f>
        <v>1.41</v>
      </c>
      <c r="J11" s="13">
        <f>SUM(F11:I11)</f>
        <v>7.39</v>
      </c>
      <c r="K11" s="9">
        <f>ROUND(F11+G11+H11,2)</f>
        <v>5.98</v>
      </c>
      <c r="L11" s="21"/>
      <c r="M11" s="21"/>
      <c r="N11" s="58"/>
      <c r="O11" s="23"/>
      <c r="P11" s="23"/>
      <c r="Q11" s="23"/>
      <c r="R11" s="23">
        <f t="shared" si="0"/>
        <v>0</v>
      </c>
      <c r="S11" s="44"/>
      <c r="T11" s="46"/>
    </row>
    <row r="12" spans="1:20" ht="24" customHeight="1">
      <c r="A12" s="110" t="s">
        <v>200</v>
      </c>
      <c r="B12" s="40" t="s">
        <v>218</v>
      </c>
      <c r="C12" s="1" t="s">
        <v>92</v>
      </c>
      <c r="D12" s="8"/>
      <c r="E12" s="9"/>
      <c r="F12" s="10"/>
      <c r="G12" s="10"/>
      <c r="H12" s="10"/>
      <c r="I12" s="10"/>
      <c r="J12" s="10"/>
      <c r="K12" s="15"/>
      <c r="L12" s="21" t="str">
        <f>C12</f>
        <v>st</v>
      </c>
      <c r="M12" s="21">
        <v>1</v>
      </c>
      <c r="N12" s="58">
        <f>K13</f>
        <v>12.82</v>
      </c>
      <c r="O12" s="23">
        <f>ROUND(N12*0.2359,2)</f>
        <v>3.02</v>
      </c>
      <c r="P12" s="23">
        <f>N12+O12</f>
        <v>15.84</v>
      </c>
      <c r="Q12" s="23">
        <f>ROUND(P12*0.05,2)</f>
        <v>0.79</v>
      </c>
      <c r="R12" s="23">
        <f t="shared" si="0"/>
        <v>3.4922999999999997</v>
      </c>
      <c r="S12" s="44">
        <f>P12+Q12+R12</f>
        <v>20.1223</v>
      </c>
      <c r="T12" s="47" t="s">
        <v>135</v>
      </c>
    </row>
    <row r="13" spans="1:20" ht="12.75" customHeight="1" hidden="1">
      <c r="A13" s="111"/>
      <c r="B13" s="39" t="s">
        <v>15</v>
      </c>
      <c r="C13" s="4" t="s">
        <v>16</v>
      </c>
      <c r="D13" s="13">
        <v>1.5</v>
      </c>
      <c r="E13" s="12">
        <v>7.5</v>
      </c>
      <c r="F13" s="13">
        <f>ROUND(D13*E13,2)</f>
        <v>11.25</v>
      </c>
      <c r="G13" s="13">
        <f>ROUND(0.09*F13,2)</f>
        <v>1.01</v>
      </c>
      <c r="H13" s="13">
        <f>ROUND(0.05*(F13),2)</f>
        <v>0.56</v>
      </c>
      <c r="I13" s="13">
        <f>ROUND((F13+H13+G13)*0.2359,2)</f>
        <v>3.02</v>
      </c>
      <c r="J13" s="13">
        <f>SUM(F13:I13)</f>
        <v>15.84</v>
      </c>
      <c r="K13" s="9">
        <f>ROUND(F13+G13+H13,2)</f>
        <v>12.82</v>
      </c>
      <c r="L13" s="21"/>
      <c r="M13" s="21"/>
      <c r="N13" s="22"/>
      <c r="O13" s="23"/>
      <c r="P13" s="23"/>
      <c r="Q13" s="23"/>
      <c r="R13" s="23">
        <f t="shared" si="0"/>
        <v>0</v>
      </c>
      <c r="S13" s="44"/>
      <c r="T13" s="45"/>
    </row>
    <row r="14" spans="1:20" ht="24" customHeight="1">
      <c r="A14" s="110" t="s">
        <v>201</v>
      </c>
      <c r="B14" s="38" t="s">
        <v>76</v>
      </c>
      <c r="C14" s="1" t="s">
        <v>56</v>
      </c>
      <c r="D14" s="8"/>
      <c r="E14" s="9"/>
      <c r="F14" s="10"/>
      <c r="G14" s="10"/>
      <c r="H14" s="10"/>
      <c r="I14" s="10"/>
      <c r="J14" s="10"/>
      <c r="K14" s="15"/>
      <c r="L14" s="21" t="str">
        <f>C14</f>
        <v>t.m.</v>
      </c>
      <c r="M14" s="21">
        <v>1</v>
      </c>
      <c r="N14" s="22">
        <f>ROUND(F15+G15+H15,2)</f>
        <v>3</v>
      </c>
      <c r="O14" s="23">
        <f>ROUND(N14*0.2359,2)</f>
        <v>0.71</v>
      </c>
      <c r="P14" s="23">
        <f>N14+O14</f>
        <v>3.71</v>
      </c>
      <c r="Q14" s="23">
        <f>ROUND(P14*0.05,2)</f>
        <v>0.19</v>
      </c>
      <c r="R14" s="23">
        <f t="shared" si="0"/>
        <v>0.819</v>
      </c>
      <c r="S14" s="44">
        <f>P14+Q14+R14</f>
        <v>4.718999999999999</v>
      </c>
      <c r="T14" s="46" t="s">
        <v>135</v>
      </c>
    </row>
    <row r="15" spans="1:20" ht="12.75" customHeight="1" hidden="1">
      <c r="A15" s="111"/>
      <c r="B15" s="39" t="s">
        <v>15</v>
      </c>
      <c r="C15" s="4" t="s">
        <v>16</v>
      </c>
      <c r="D15" s="13">
        <v>0.35</v>
      </c>
      <c r="E15" s="12">
        <v>7.5</v>
      </c>
      <c r="F15" s="13">
        <f>ROUND(D15*E15,2)</f>
        <v>2.63</v>
      </c>
      <c r="G15" s="13">
        <f>ROUND(0.09*F15,2)</f>
        <v>0.24</v>
      </c>
      <c r="H15" s="13">
        <f>ROUND(0.05*(F15),2)</f>
        <v>0.13</v>
      </c>
      <c r="I15" s="13">
        <f>ROUND((F15+H15+G15)*0.2359,2)</f>
        <v>0.71</v>
      </c>
      <c r="J15" s="13">
        <f>SUM(F15:I15)</f>
        <v>3.71</v>
      </c>
      <c r="K15" s="9">
        <f>ROUND(F15+G15+H15,2)</f>
        <v>3</v>
      </c>
      <c r="L15" s="21"/>
      <c r="M15" s="21"/>
      <c r="N15" s="22"/>
      <c r="O15" s="23"/>
      <c r="P15" s="23"/>
      <c r="Q15" s="23"/>
      <c r="R15" s="23">
        <f t="shared" si="0"/>
        <v>0</v>
      </c>
      <c r="S15" s="44"/>
      <c r="T15" s="45"/>
    </row>
    <row r="16" spans="1:20" ht="24" customHeight="1">
      <c r="A16" s="110" t="s">
        <v>202</v>
      </c>
      <c r="B16" s="40" t="s">
        <v>111</v>
      </c>
      <c r="C16" s="18" t="s">
        <v>79</v>
      </c>
      <c r="D16" s="24"/>
      <c r="E16" s="25" t="s">
        <v>0</v>
      </c>
      <c r="F16" s="26"/>
      <c r="G16" s="26"/>
      <c r="H16" s="26"/>
      <c r="I16" s="26"/>
      <c r="J16" s="26"/>
      <c r="K16" s="27"/>
      <c r="L16" s="21" t="str">
        <f>C16</f>
        <v>gb</v>
      </c>
      <c r="M16" s="21">
        <v>1</v>
      </c>
      <c r="N16" s="22">
        <f>K17</f>
        <v>8.09</v>
      </c>
      <c r="O16" s="23">
        <f>ROUND(N16*0.2359,2)</f>
        <v>1.91</v>
      </c>
      <c r="P16" s="23">
        <f aca="true" t="shared" si="1" ref="P16:P32">N16+O16</f>
        <v>10</v>
      </c>
      <c r="Q16" s="23">
        <f aca="true" t="shared" si="2" ref="Q16:Q30">ROUND(P16*0.05,2)</f>
        <v>0.5</v>
      </c>
      <c r="R16" s="23">
        <f t="shared" si="0"/>
        <v>2.205</v>
      </c>
      <c r="S16" s="44">
        <f aca="true" t="shared" si="3" ref="S16:S60">P16+Q16+R16</f>
        <v>12.705</v>
      </c>
      <c r="T16" s="46" t="s">
        <v>135</v>
      </c>
    </row>
    <row r="17" spans="1:20" ht="12" hidden="1">
      <c r="A17" s="111"/>
      <c r="B17" s="41" t="s">
        <v>15</v>
      </c>
      <c r="C17" s="17" t="s">
        <v>16</v>
      </c>
      <c r="D17" s="29">
        <v>0.946</v>
      </c>
      <c r="E17" s="12">
        <v>7.5</v>
      </c>
      <c r="F17" s="13">
        <f>ROUND(D17*E17,2)</f>
        <v>7.1</v>
      </c>
      <c r="G17" s="13">
        <f>ROUND(0.09*F17,2)</f>
        <v>0.64</v>
      </c>
      <c r="H17" s="13">
        <f>ROUND(0.05*(F17),2)</f>
        <v>0.36</v>
      </c>
      <c r="I17" s="13">
        <f>ROUND((F17+H17+G17)*0.2359,2)</f>
        <v>1.91</v>
      </c>
      <c r="J17" s="13">
        <f>SUM(F17:I17)</f>
        <v>10.01</v>
      </c>
      <c r="K17" s="9">
        <f>ROUND(F17+G17+H17,2)-0.01</f>
        <v>8.09</v>
      </c>
      <c r="L17" s="21"/>
      <c r="M17" s="21"/>
      <c r="N17" s="22"/>
      <c r="O17" s="23"/>
      <c r="P17" s="23"/>
      <c r="Q17" s="23"/>
      <c r="R17" s="23">
        <f t="shared" si="0"/>
        <v>0</v>
      </c>
      <c r="S17" s="44"/>
      <c r="T17" s="45"/>
    </row>
    <row r="18" spans="1:20" ht="24" customHeight="1">
      <c r="A18" s="110" t="s">
        <v>203</v>
      </c>
      <c r="B18" s="38" t="s">
        <v>112</v>
      </c>
      <c r="C18" s="1" t="s">
        <v>79</v>
      </c>
      <c r="D18" s="8"/>
      <c r="E18" s="9" t="s">
        <v>0</v>
      </c>
      <c r="F18" s="10"/>
      <c r="G18" s="10"/>
      <c r="H18" s="10"/>
      <c r="I18" s="10"/>
      <c r="J18" s="10"/>
      <c r="K18" s="15"/>
      <c r="L18" s="21" t="s">
        <v>56</v>
      </c>
      <c r="M18" s="21">
        <v>1</v>
      </c>
      <c r="N18" s="22">
        <f>K19</f>
        <v>8.09</v>
      </c>
      <c r="O18" s="23">
        <f>ROUND(N18*0.2359,2)</f>
        <v>1.91</v>
      </c>
      <c r="P18" s="23">
        <f t="shared" si="1"/>
        <v>10</v>
      </c>
      <c r="Q18" s="23">
        <f t="shared" si="2"/>
        <v>0.5</v>
      </c>
      <c r="R18" s="23">
        <f t="shared" si="0"/>
        <v>2.205</v>
      </c>
      <c r="S18" s="44">
        <f t="shared" si="3"/>
        <v>12.705</v>
      </c>
      <c r="T18" s="46" t="s">
        <v>135</v>
      </c>
    </row>
    <row r="19" spans="1:20" ht="12" hidden="1">
      <c r="A19" s="111"/>
      <c r="B19" s="39" t="s">
        <v>15</v>
      </c>
      <c r="C19" s="4" t="s">
        <v>16</v>
      </c>
      <c r="D19" s="29">
        <v>0.946</v>
      </c>
      <c r="E19" s="12">
        <v>7.5</v>
      </c>
      <c r="F19" s="13">
        <f>ROUND(D19*E19,2)</f>
        <v>7.1</v>
      </c>
      <c r="G19" s="13">
        <f>ROUND(0.09*F19,2)</f>
        <v>0.64</v>
      </c>
      <c r="H19" s="13">
        <f>ROUND(0.05*(F19),2)</f>
        <v>0.36</v>
      </c>
      <c r="I19" s="13">
        <f>ROUND((F19+H19+G19)*0.2359,2)</f>
        <v>1.91</v>
      </c>
      <c r="J19" s="13">
        <f>SUM(F19:I19)</f>
        <v>10.01</v>
      </c>
      <c r="K19" s="9">
        <f>ROUND(F19+G19+H19,2)-0.01</f>
        <v>8.09</v>
      </c>
      <c r="L19" s="21"/>
      <c r="M19" s="21"/>
      <c r="N19" s="22"/>
      <c r="O19" s="23"/>
      <c r="P19" s="23"/>
      <c r="Q19" s="23"/>
      <c r="R19" s="23">
        <f t="shared" si="0"/>
        <v>0</v>
      </c>
      <c r="S19" s="44"/>
      <c r="T19" s="45"/>
    </row>
    <row r="20" spans="1:20" ht="24" customHeight="1">
      <c r="A20" s="110" t="s">
        <v>204</v>
      </c>
      <c r="B20" s="38" t="s">
        <v>115</v>
      </c>
      <c r="C20" s="1" t="s">
        <v>79</v>
      </c>
      <c r="D20" s="8"/>
      <c r="E20" s="9"/>
      <c r="F20" s="10"/>
      <c r="G20" s="10"/>
      <c r="H20" s="10"/>
      <c r="I20" s="10"/>
      <c r="J20" s="10"/>
      <c r="K20" s="15"/>
      <c r="L20" s="21" t="str">
        <f>C20</f>
        <v>gb</v>
      </c>
      <c r="M20" s="21">
        <v>1</v>
      </c>
      <c r="N20" s="22">
        <f>K21</f>
        <v>8.09</v>
      </c>
      <c r="O20" s="23">
        <f>ROUND(N20*0.2359,2)</f>
        <v>1.91</v>
      </c>
      <c r="P20" s="23">
        <f t="shared" si="1"/>
        <v>10</v>
      </c>
      <c r="Q20" s="23">
        <f t="shared" si="2"/>
        <v>0.5</v>
      </c>
      <c r="R20" s="23">
        <f t="shared" si="0"/>
        <v>2.205</v>
      </c>
      <c r="S20" s="44">
        <f t="shared" si="3"/>
        <v>12.705</v>
      </c>
      <c r="T20" s="46" t="s">
        <v>135</v>
      </c>
    </row>
    <row r="21" spans="1:20" ht="12" hidden="1">
      <c r="A21" s="111"/>
      <c r="B21" s="39" t="s">
        <v>15</v>
      </c>
      <c r="C21" s="4" t="s">
        <v>16</v>
      </c>
      <c r="D21" s="29">
        <v>0.946</v>
      </c>
      <c r="E21" s="12">
        <v>7.5</v>
      </c>
      <c r="F21" s="13">
        <f>ROUND(D21*E21,2)</f>
        <v>7.1</v>
      </c>
      <c r="G21" s="13">
        <f>ROUND(0.09*F21,2)</f>
        <v>0.64</v>
      </c>
      <c r="H21" s="13">
        <f>ROUND(0.05*(F21),2)</f>
        <v>0.36</v>
      </c>
      <c r="I21" s="13">
        <f>ROUND((F21+H21+G21)*0.2359,2)</f>
        <v>1.91</v>
      </c>
      <c r="J21" s="13">
        <f>SUM(F21:I21)</f>
        <v>10.01</v>
      </c>
      <c r="K21" s="9">
        <f>ROUND(F21+G21+H21,2)-0.01</f>
        <v>8.09</v>
      </c>
      <c r="L21" s="21"/>
      <c r="M21" s="21"/>
      <c r="N21" s="22"/>
      <c r="O21" s="23"/>
      <c r="P21" s="23"/>
      <c r="Q21" s="23"/>
      <c r="R21" s="23">
        <f t="shared" si="0"/>
        <v>0</v>
      </c>
      <c r="S21" s="44"/>
      <c r="T21" s="45"/>
    </row>
    <row r="22" spans="1:20" ht="24" customHeight="1">
      <c r="A22" s="110" t="s">
        <v>227</v>
      </c>
      <c r="B22" s="38" t="s">
        <v>116</v>
      </c>
      <c r="C22" s="1" t="s">
        <v>79</v>
      </c>
      <c r="D22" s="8"/>
      <c r="E22" s="9"/>
      <c r="F22" s="10"/>
      <c r="G22" s="10"/>
      <c r="H22" s="10"/>
      <c r="I22" s="10"/>
      <c r="J22" s="10"/>
      <c r="K22" s="15"/>
      <c r="L22" s="21" t="s">
        <v>56</v>
      </c>
      <c r="M22" s="21">
        <v>1</v>
      </c>
      <c r="N22" s="22">
        <f>K23</f>
        <v>8.09</v>
      </c>
      <c r="O22" s="23">
        <f>ROUND(N22*0.2359,2)</f>
        <v>1.91</v>
      </c>
      <c r="P22" s="23">
        <f t="shared" si="1"/>
        <v>10</v>
      </c>
      <c r="Q22" s="23">
        <f t="shared" si="2"/>
        <v>0.5</v>
      </c>
      <c r="R22" s="23">
        <f t="shared" si="0"/>
        <v>2.205</v>
      </c>
      <c r="S22" s="44">
        <f t="shared" si="3"/>
        <v>12.705</v>
      </c>
      <c r="T22" s="46" t="s">
        <v>135</v>
      </c>
    </row>
    <row r="23" spans="1:20" ht="12" hidden="1">
      <c r="A23" s="111"/>
      <c r="B23" s="39" t="s">
        <v>15</v>
      </c>
      <c r="C23" s="4" t="s">
        <v>16</v>
      </c>
      <c r="D23" s="29">
        <v>0.946</v>
      </c>
      <c r="E23" s="12">
        <v>7.5</v>
      </c>
      <c r="F23" s="13">
        <f>ROUND(D23*E23,2)</f>
        <v>7.1</v>
      </c>
      <c r="G23" s="13">
        <f>ROUND(0.09*F23,2)</f>
        <v>0.64</v>
      </c>
      <c r="H23" s="13">
        <f>ROUND(0.05*(F23),2)</f>
        <v>0.36</v>
      </c>
      <c r="I23" s="13">
        <f>ROUND((F23+H23+G23)*0.2359,2)</f>
        <v>1.91</v>
      </c>
      <c r="J23" s="13">
        <f>SUM(F23:I23)</f>
        <v>10.01</v>
      </c>
      <c r="K23" s="9">
        <f>ROUND(F23+G23+H23,2)-0.01</f>
        <v>8.09</v>
      </c>
      <c r="L23" s="21"/>
      <c r="M23" s="21"/>
      <c r="N23" s="22"/>
      <c r="O23" s="23"/>
      <c r="P23" s="23"/>
      <c r="Q23" s="23"/>
      <c r="R23" s="23">
        <f t="shared" si="0"/>
        <v>0</v>
      </c>
      <c r="S23" s="44"/>
      <c r="T23" s="45"/>
    </row>
    <row r="24" spans="1:20" ht="24" customHeight="1">
      <c r="A24" s="110" t="s">
        <v>228</v>
      </c>
      <c r="B24" s="38" t="s">
        <v>113</v>
      </c>
      <c r="C24" s="1" t="s">
        <v>79</v>
      </c>
      <c r="D24" s="8"/>
      <c r="E24" s="9"/>
      <c r="F24" s="10"/>
      <c r="G24" s="10"/>
      <c r="H24" s="10"/>
      <c r="I24" s="10"/>
      <c r="J24" s="10"/>
      <c r="K24" s="15"/>
      <c r="L24" s="21" t="str">
        <f>C24</f>
        <v>gb</v>
      </c>
      <c r="M24" s="21">
        <v>1</v>
      </c>
      <c r="N24" s="22">
        <f>K25</f>
        <v>8.09</v>
      </c>
      <c r="O24" s="23">
        <f>ROUND(N24*0.2359,2)</f>
        <v>1.91</v>
      </c>
      <c r="P24" s="23">
        <f t="shared" si="1"/>
        <v>10</v>
      </c>
      <c r="Q24" s="23">
        <f t="shared" si="2"/>
        <v>0.5</v>
      </c>
      <c r="R24" s="23">
        <f t="shared" si="0"/>
        <v>2.205</v>
      </c>
      <c r="S24" s="44">
        <f t="shared" si="3"/>
        <v>12.705</v>
      </c>
      <c r="T24" s="46" t="s">
        <v>135</v>
      </c>
    </row>
    <row r="25" spans="1:20" ht="12" hidden="1">
      <c r="A25" s="111"/>
      <c r="B25" s="39" t="s">
        <v>15</v>
      </c>
      <c r="C25" s="4" t="s">
        <v>16</v>
      </c>
      <c r="D25" s="29">
        <v>0.946</v>
      </c>
      <c r="E25" s="12">
        <v>7.5</v>
      </c>
      <c r="F25" s="13">
        <f>ROUND(D25*E25,2)</f>
        <v>7.1</v>
      </c>
      <c r="G25" s="13">
        <f>ROUND(0.09*F25,2)</f>
        <v>0.64</v>
      </c>
      <c r="H25" s="13">
        <f>ROUND(0.05*(F25),2)</f>
        <v>0.36</v>
      </c>
      <c r="I25" s="13">
        <f>ROUND((F25+H25+G25)*0.2359,2)</f>
        <v>1.91</v>
      </c>
      <c r="J25" s="13">
        <f>SUM(F25:I25)</f>
        <v>10.01</v>
      </c>
      <c r="K25" s="9">
        <f>ROUND(F25+G25+H25,2)-0.01</f>
        <v>8.09</v>
      </c>
      <c r="L25" s="21"/>
      <c r="M25" s="21"/>
      <c r="N25" s="22"/>
      <c r="O25" s="23"/>
      <c r="P25" s="23"/>
      <c r="Q25" s="23"/>
      <c r="R25" s="23">
        <f t="shared" si="0"/>
        <v>0</v>
      </c>
      <c r="S25" s="44"/>
      <c r="T25" s="45"/>
    </row>
    <row r="26" spans="1:20" ht="24" customHeight="1">
      <c r="A26" s="110" t="s">
        <v>229</v>
      </c>
      <c r="B26" s="38" t="s">
        <v>106</v>
      </c>
      <c r="C26" s="1" t="s">
        <v>79</v>
      </c>
      <c r="D26" s="8"/>
      <c r="E26" s="9"/>
      <c r="F26" s="10"/>
      <c r="G26" s="10"/>
      <c r="H26" s="10"/>
      <c r="I26" s="10"/>
      <c r="J26" s="10"/>
      <c r="K26" s="15"/>
      <c r="L26" s="21" t="s">
        <v>56</v>
      </c>
      <c r="M26" s="21">
        <v>1</v>
      </c>
      <c r="N26" s="22">
        <f>K27</f>
        <v>8.09</v>
      </c>
      <c r="O26" s="23">
        <f>ROUND(N26*0.2359,2)</f>
        <v>1.91</v>
      </c>
      <c r="P26" s="23">
        <f t="shared" si="1"/>
        <v>10</v>
      </c>
      <c r="Q26" s="23">
        <f t="shared" si="2"/>
        <v>0.5</v>
      </c>
      <c r="R26" s="23">
        <f t="shared" si="0"/>
        <v>2.205</v>
      </c>
      <c r="S26" s="44">
        <f t="shared" si="3"/>
        <v>12.705</v>
      </c>
      <c r="T26" s="46" t="s">
        <v>135</v>
      </c>
    </row>
    <row r="27" spans="1:20" ht="12" hidden="1">
      <c r="A27" s="111"/>
      <c r="B27" s="39" t="s">
        <v>15</v>
      </c>
      <c r="C27" s="4" t="s">
        <v>16</v>
      </c>
      <c r="D27" s="29">
        <v>0.946</v>
      </c>
      <c r="E27" s="12">
        <v>7.5</v>
      </c>
      <c r="F27" s="13">
        <f>ROUND(D27*E27,2)</f>
        <v>7.1</v>
      </c>
      <c r="G27" s="13">
        <f>ROUND(0.09*F27,2)</f>
        <v>0.64</v>
      </c>
      <c r="H27" s="13">
        <f>ROUND(0.05*(F27),2)</f>
        <v>0.36</v>
      </c>
      <c r="I27" s="13">
        <f>ROUND((F27+H27+G27)*0.2359,2)</f>
        <v>1.91</v>
      </c>
      <c r="J27" s="13">
        <f>SUM(F27:I27)</f>
        <v>10.01</v>
      </c>
      <c r="K27" s="9">
        <f>ROUND(F27+G27+H27,2)-0.01</f>
        <v>8.09</v>
      </c>
      <c r="L27" s="21"/>
      <c r="M27" s="21"/>
      <c r="N27" s="22"/>
      <c r="O27" s="23"/>
      <c r="P27" s="23"/>
      <c r="Q27" s="23"/>
      <c r="R27" s="23">
        <f t="shared" si="0"/>
        <v>0</v>
      </c>
      <c r="S27" s="44"/>
      <c r="T27" s="45"/>
    </row>
    <row r="28" spans="1:20" ht="24" customHeight="1">
      <c r="A28" s="110" t="s">
        <v>230</v>
      </c>
      <c r="B28" s="38" t="s">
        <v>117</v>
      </c>
      <c r="C28" s="1" t="s">
        <v>56</v>
      </c>
      <c r="D28" s="8"/>
      <c r="E28" s="9"/>
      <c r="F28" s="10"/>
      <c r="G28" s="10"/>
      <c r="H28" s="10"/>
      <c r="I28" s="10"/>
      <c r="J28" s="10"/>
      <c r="K28" s="15"/>
      <c r="L28" s="21" t="str">
        <f>C28</f>
        <v>t.m.</v>
      </c>
      <c r="M28" s="21">
        <v>1</v>
      </c>
      <c r="N28" s="22">
        <f>K29</f>
        <v>12.14</v>
      </c>
      <c r="O28" s="23">
        <f>ROUND(N28*0.2359,2)</f>
        <v>2.86</v>
      </c>
      <c r="P28" s="23">
        <f t="shared" si="1"/>
        <v>15</v>
      </c>
      <c r="Q28" s="23">
        <f t="shared" si="2"/>
        <v>0.75</v>
      </c>
      <c r="R28" s="23">
        <f t="shared" si="0"/>
        <v>3.3074999999999997</v>
      </c>
      <c r="S28" s="44">
        <f t="shared" si="3"/>
        <v>19.0575</v>
      </c>
      <c r="T28" s="46" t="s">
        <v>135</v>
      </c>
    </row>
    <row r="29" spans="1:20" ht="12" hidden="1">
      <c r="A29" s="111"/>
      <c r="B29" s="39" t="s">
        <v>15</v>
      </c>
      <c r="C29" s="4" t="s">
        <v>16</v>
      </c>
      <c r="D29" s="13">
        <f>0.946*1.5</f>
        <v>1.419</v>
      </c>
      <c r="E29" s="12">
        <v>7.5</v>
      </c>
      <c r="F29" s="13">
        <f>ROUND(D29*E29,2)</f>
        <v>10.64</v>
      </c>
      <c r="G29" s="13">
        <f>ROUND(0.09*F29,2)</f>
        <v>0.96</v>
      </c>
      <c r="H29" s="13">
        <f>ROUND(0.05*(F29),2)</f>
        <v>0.53</v>
      </c>
      <c r="I29" s="13">
        <f>ROUND((F29+H29+G29)*0.2359,2)</f>
        <v>2.86</v>
      </c>
      <c r="J29" s="13">
        <f>SUM(F29:I29)</f>
        <v>14.99</v>
      </c>
      <c r="K29" s="9">
        <f>ROUND(F29+G29+H29,2)+0.01</f>
        <v>12.14</v>
      </c>
      <c r="L29" s="21"/>
      <c r="M29" s="21"/>
      <c r="N29" s="22"/>
      <c r="O29" s="23"/>
      <c r="P29" s="23"/>
      <c r="Q29" s="23"/>
      <c r="R29" s="23">
        <f t="shared" si="0"/>
        <v>0</v>
      </c>
      <c r="S29" s="44"/>
      <c r="T29" s="45"/>
    </row>
    <row r="30" spans="1:20" ht="24" customHeight="1">
      <c r="A30" s="110" t="s">
        <v>231</v>
      </c>
      <c r="B30" s="84" t="s">
        <v>221</v>
      </c>
      <c r="C30" s="1" t="s">
        <v>79</v>
      </c>
      <c r="D30" s="8"/>
      <c r="E30" s="9"/>
      <c r="F30" s="10"/>
      <c r="G30" s="10"/>
      <c r="H30" s="10"/>
      <c r="I30" s="10"/>
      <c r="J30" s="10"/>
      <c r="K30" s="15"/>
      <c r="L30" s="21" t="str">
        <f>C30</f>
        <v>gb</v>
      </c>
      <c r="M30" s="21">
        <v>1</v>
      </c>
      <c r="N30" s="22">
        <f>ROUND(F31+G31+H31,2)</f>
        <v>1.62</v>
      </c>
      <c r="O30" s="23">
        <f>ROUND(N30*0.2359,2)</f>
        <v>0.38</v>
      </c>
      <c r="P30" s="23">
        <f t="shared" si="1"/>
        <v>2</v>
      </c>
      <c r="Q30" s="23">
        <f t="shared" si="2"/>
        <v>0.1</v>
      </c>
      <c r="R30" s="23">
        <f t="shared" si="0"/>
        <v>0.441</v>
      </c>
      <c r="S30" s="44">
        <f t="shared" si="3"/>
        <v>2.541</v>
      </c>
      <c r="T30" s="46" t="s">
        <v>135</v>
      </c>
    </row>
    <row r="31" spans="1:20" ht="12" hidden="1">
      <c r="A31" s="111"/>
      <c r="B31" s="41" t="s">
        <v>15</v>
      </c>
      <c r="C31" s="4" t="s">
        <v>16</v>
      </c>
      <c r="D31" s="13">
        <v>0.189</v>
      </c>
      <c r="E31" s="12">
        <v>7.5</v>
      </c>
      <c r="F31" s="13">
        <f>ROUND(D31*E31,2)</f>
        <v>1.42</v>
      </c>
      <c r="G31" s="13">
        <f>ROUND(0.09*F31,2)</f>
        <v>0.13</v>
      </c>
      <c r="H31" s="13">
        <f>ROUND(0.05*(F31),2)</f>
        <v>0.07</v>
      </c>
      <c r="I31" s="13">
        <f>ROUND((F31+H31+G31)*0.2359,2)</f>
        <v>0.38</v>
      </c>
      <c r="J31" s="13">
        <f>SUM(F31:I31)</f>
        <v>2</v>
      </c>
      <c r="K31" s="9">
        <f>ROUND(F31+G31+H31,2)</f>
        <v>1.62</v>
      </c>
      <c r="L31" s="21"/>
      <c r="M31" s="21"/>
      <c r="N31" s="22"/>
      <c r="O31" s="23"/>
      <c r="P31" s="23"/>
      <c r="Q31" s="23"/>
      <c r="R31" s="23"/>
      <c r="S31" s="44"/>
      <c r="T31" s="45"/>
    </row>
    <row r="32" spans="1:20" ht="24" customHeight="1">
      <c r="A32" s="110" t="s">
        <v>232</v>
      </c>
      <c r="B32" s="38" t="s">
        <v>139</v>
      </c>
      <c r="C32" s="1" t="s">
        <v>79</v>
      </c>
      <c r="D32" s="8"/>
      <c r="E32" s="9"/>
      <c r="F32" s="10"/>
      <c r="G32" s="13"/>
      <c r="H32" s="13"/>
      <c r="I32" s="13"/>
      <c r="J32" s="13"/>
      <c r="K32" s="16"/>
      <c r="L32" s="21" t="str">
        <f>C32</f>
        <v>gb</v>
      </c>
      <c r="M32" s="21">
        <v>1</v>
      </c>
      <c r="N32" s="22">
        <f>ROUND(F33+G33+H33,2)</f>
        <v>5.66</v>
      </c>
      <c r="O32" s="23">
        <f>ROUND(N32*0.2359,2)</f>
        <v>1.34</v>
      </c>
      <c r="P32" s="23">
        <f t="shared" si="1"/>
        <v>7</v>
      </c>
      <c r="Q32" s="23">
        <f>ROUND(P32*0.05,2)</f>
        <v>0.35</v>
      </c>
      <c r="R32" s="23">
        <f t="shared" si="0"/>
        <v>1.5434999999999999</v>
      </c>
      <c r="S32" s="44">
        <f t="shared" si="3"/>
        <v>8.8935</v>
      </c>
      <c r="T32" s="46" t="s">
        <v>135</v>
      </c>
    </row>
    <row r="33" spans="1:20" ht="12" hidden="1">
      <c r="A33" s="111"/>
      <c r="B33" s="41" t="s">
        <v>15</v>
      </c>
      <c r="C33" s="4" t="s">
        <v>16</v>
      </c>
      <c r="D33" s="13">
        <v>0.661</v>
      </c>
      <c r="E33" s="12">
        <v>7.5</v>
      </c>
      <c r="F33" s="13">
        <f>ROUND(D33*E33,2)</f>
        <v>4.96</v>
      </c>
      <c r="G33" s="13">
        <f>ROUND(0.09*F33,2)</f>
        <v>0.45</v>
      </c>
      <c r="H33" s="13">
        <f>ROUND(0.05*(F33),2)</f>
        <v>0.25</v>
      </c>
      <c r="I33" s="13">
        <f>ROUND((F33+H33+G33)*0.2359,2)</f>
        <v>1.34</v>
      </c>
      <c r="J33" s="13">
        <f>SUM(F33:I33)</f>
        <v>7</v>
      </c>
      <c r="K33" s="9">
        <f>ROUND(F33+G33+H33,2)</f>
        <v>5.66</v>
      </c>
      <c r="L33" s="21"/>
      <c r="M33" s="21"/>
      <c r="N33" s="22"/>
      <c r="O33" s="23"/>
      <c r="P33" s="23"/>
      <c r="Q33" s="23"/>
      <c r="R33" s="23"/>
      <c r="S33" s="44"/>
      <c r="T33" s="45"/>
    </row>
    <row r="34" spans="1:20" ht="24" customHeight="1">
      <c r="A34" s="110" t="s">
        <v>233</v>
      </c>
      <c r="B34" s="38" t="s">
        <v>140</v>
      </c>
      <c r="C34" s="1" t="s">
        <v>79</v>
      </c>
      <c r="D34" s="8"/>
      <c r="E34" s="8"/>
      <c r="F34" s="8"/>
      <c r="G34" s="8"/>
      <c r="H34" s="8"/>
      <c r="I34" s="8"/>
      <c r="J34" s="8"/>
      <c r="K34" s="8"/>
      <c r="L34" s="21" t="str">
        <f>C34</f>
        <v>gb</v>
      </c>
      <c r="M34" s="21">
        <v>1</v>
      </c>
      <c r="N34" s="22">
        <f aca="true" t="shared" si="4" ref="N34:N60">ROUND(F35+G35+H35,2)</f>
        <v>6.47</v>
      </c>
      <c r="O34" s="23">
        <f aca="true" t="shared" si="5" ref="O34:O60">ROUND(N34*0.2359,2)</f>
        <v>1.53</v>
      </c>
      <c r="P34" s="23">
        <f aca="true" t="shared" si="6" ref="P34:P60">N34+O34</f>
        <v>8</v>
      </c>
      <c r="Q34" s="23">
        <f aca="true" t="shared" si="7" ref="Q34:Q60">ROUND(P34*0.05,2)</f>
        <v>0.4</v>
      </c>
      <c r="R34" s="23">
        <f aca="true" t="shared" si="8" ref="R34:R60">(P34+Q34)*0.21</f>
        <v>1.764</v>
      </c>
      <c r="S34" s="44">
        <f t="shared" si="3"/>
        <v>10.164</v>
      </c>
      <c r="T34" s="46" t="s">
        <v>135</v>
      </c>
    </row>
    <row r="35" spans="1:20" ht="12" hidden="1">
      <c r="A35" s="111"/>
      <c r="B35" s="41" t="s">
        <v>15</v>
      </c>
      <c r="C35" s="17" t="s">
        <v>16</v>
      </c>
      <c r="D35" s="13">
        <v>0.757</v>
      </c>
      <c r="E35" s="12">
        <v>7.5</v>
      </c>
      <c r="F35" s="13">
        <f>ROUND(D35*E35,2)</f>
        <v>5.68</v>
      </c>
      <c r="G35" s="13">
        <f>ROUND(0.09*F35,2)</f>
        <v>0.51</v>
      </c>
      <c r="H35" s="13">
        <f>ROUND(0.05*(F35),2)</f>
        <v>0.28</v>
      </c>
      <c r="I35" s="13">
        <f>ROUND((F35+H35+G35)*0.2359,2)</f>
        <v>1.53</v>
      </c>
      <c r="J35" s="13">
        <f>SUM(F35:I35)</f>
        <v>8</v>
      </c>
      <c r="K35" s="9">
        <f>ROUND(F35+G35+H35,2)</f>
        <v>6.47</v>
      </c>
      <c r="L35" s="21"/>
      <c r="M35" s="21"/>
      <c r="N35" s="22"/>
      <c r="O35" s="23"/>
      <c r="P35" s="23"/>
      <c r="Q35" s="23"/>
      <c r="R35" s="23"/>
      <c r="S35" s="44"/>
      <c r="T35" s="45"/>
    </row>
    <row r="36" spans="1:20" ht="24" customHeight="1">
      <c r="A36" s="110" t="s">
        <v>234</v>
      </c>
      <c r="B36" s="38" t="s">
        <v>141</v>
      </c>
      <c r="C36" s="1" t="s">
        <v>79</v>
      </c>
      <c r="D36" s="8"/>
      <c r="E36" s="8"/>
      <c r="F36" s="8"/>
      <c r="G36" s="8"/>
      <c r="H36" s="8"/>
      <c r="I36" s="8"/>
      <c r="J36" s="8"/>
      <c r="K36" s="8"/>
      <c r="L36" s="21" t="str">
        <f>C36</f>
        <v>gb</v>
      </c>
      <c r="M36" s="21">
        <v>1</v>
      </c>
      <c r="N36" s="22">
        <f t="shared" si="4"/>
        <v>12.13</v>
      </c>
      <c r="O36" s="23">
        <f t="shared" si="5"/>
        <v>2.86</v>
      </c>
      <c r="P36" s="23">
        <f t="shared" si="6"/>
        <v>14.99</v>
      </c>
      <c r="Q36" s="23">
        <f t="shared" si="7"/>
        <v>0.75</v>
      </c>
      <c r="R36" s="23">
        <f t="shared" si="8"/>
        <v>3.3054</v>
      </c>
      <c r="S36" s="44">
        <f t="shared" si="3"/>
        <v>19.0454</v>
      </c>
      <c r="T36" s="46" t="s">
        <v>135</v>
      </c>
    </row>
    <row r="37" spans="1:20" ht="12" hidden="1">
      <c r="A37" s="111"/>
      <c r="B37" s="41" t="s">
        <v>15</v>
      </c>
      <c r="C37" s="17" t="s">
        <v>16</v>
      </c>
      <c r="D37" s="13">
        <f>0.946*1.5</f>
        <v>1.419</v>
      </c>
      <c r="E37" s="12">
        <v>7.5</v>
      </c>
      <c r="F37" s="13">
        <f>ROUND(D37*E37,2)</f>
        <v>10.64</v>
      </c>
      <c r="G37" s="13">
        <f>ROUND(0.09*F37,2)</f>
        <v>0.96</v>
      </c>
      <c r="H37" s="13">
        <f>ROUND(0.05*(F37),2)</f>
        <v>0.53</v>
      </c>
      <c r="I37" s="13">
        <f>ROUND((F37+H37+G37)*0.2359,2)</f>
        <v>2.86</v>
      </c>
      <c r="J37" s="13">
        <f>SUM(F37:I37)</f>
        <v>14.99</v>
      </c>
      <c r="K37" s="9">
        <f>ROUND(F37+G37+H37,2)</f>
        <v>12.13</v>
      </c>
      <c r="L37" s="21"/>
      <c r="M37" s="21"/>
      <c r="N37" s="22"/>
      <c r="O37" s="23"/>
      <c r="P37" s="23"/>
      <c r="Q37" s="23"/>
      <c r="R37" s="23"/>
      <c r="S37" s="44"/>
      <c r="T37" s="45"/>
    </row>
    <row r="38" spans="1:20" ht="24" customHeight="1">
      <c r="A38" s="110" t="s">
        <v>235</v>
      </c>
      <c r="B38" s="38" t="s">
        <v>142</v>
      </c>
      <c r="C38" s="1" t="s">
        <v>79</v>
      </c>
      <c r="D38" s="11"/>
      <c r="E38" s="12"/>
      <c r="F38" s="13"/>
      <c r="G38" s="13"/>
      <c r="H38" s="13"/>
      <c r="I38" s="13"/>
      <c r="J38" s="13"/>
      <c r="K38" s="9"/>
      <c r="L38" s="21" t="str">
        <f>C38</f>
        <v>gb</v>
      </c>
      <c r="M38" s="21">
        <v>1</v>
      </c>
      <c r="N38" s="22">
        <f t="shared" si="4"/>
        <v>12.13</v>
      </c>
      <c r="O38" s="23">
        <f t="shared" si="5"/>
        <v>2.86</v>
      </c>
      <c r="P38" s="23">
        <f t="shared" si="6"/>
        <v>14.99</v>
      </c>
      <c r="Q38" s="23">
        <f t="shared" si="7"/>
        <v>0.75</v>
      </c>
      <c r="R38" s="23">
        <f t="shared" si="8"/>
        <v>3.3054</v>
      </c>
      <c r="S38" s="44">
        <f t="shared" si="3"/>
        <v>19.0454</v>
      </c>
      <c r="T38" s="46" t="s">
        <v>135</v>
      </c>
    </row>
    <row r="39" spans="1:20" ht="12" hidden="1">
      <c r="A39" s="111"/>
      <c r="B39" s="41" t="s">
        <v>15</v>
      </c>
      <c r="C39" s="17" t="s">
        <v>16</v>
      </c>
      <c r="D39" s="13">
        <f>0.946*1.5</f>
        <v>1.419</v>
      </c>
      <c r="E39" s="12">
        <v>7.5</v>
      </c>
      <c r="F39" s="13">
        <f>ROUND(D39*E39,2)</f>
        <v>10.64</v>
      </c>
      <c r="G39" s="13">
        <f>ROUND(0.09*F39,2)</f>
        <v>0.96</v>
      </c>
      <c r="H39" s="13">
        <f>ROUND(0.05*(F39),2)</f>
        <v>0.53</v>
      </c>
      <c r="I39" s="13">
        <f>ROUND((F39+H39+G39)*0.2359,2)</f>
        <v>2.86</v>
      </c>
      <c r="J39" s="13">
        <f>SUM(F39:I39)</f>
        <v>14.99</v>
      </c>
      <c r="K39" s="9">
        <f>ROUND(F39+G39+H39,2)</f>
        <v>12.13</v>
      </c>
      <c r="L39" s="21"/>
      <c r="M39" s="21"/>
      <c r="N39" s="22"/>
      <c r="O39" s="23"/>
      <c r="P39" s="23"/>
      <c r="Q39" s="23"/>
      <c r="R39" s="23"/>
      <c r="S39" s="44"/>
      <c r="T39" s="45"/>
    </row>
    <row r="40" spans="1:20" ht="24" customHeight="1">
      <c r="A40" s="110" t="s">
        <v>236</v>
      </c>
      <c r="B40" s="38" t="s">
        <v>143</v>
      </c>
      <c r="C40" s="17" t="s">
        <v>80</v>
      </c>
      <c r="D40" s="11"/>
      <c r="E40" s="12"/>
      <c r="F40" s="13"/>
      <c r="G40" s="13"/>
      <c r="H40" s="13"/>
      <c r="I40" s="13"/>
      <c r="J40" s="13"/>
      <c r="K40" s="9"/>
      <c r="L40" s="21" t="str">
        <f>C40</f>
        <v>kompl</v>
      </c>
      <c r="M40" s="21">
        <v>1</v>
      </c>
      <c r="N40" s="22">
        <f t="shared" si="4"/>
        <v>51.3</v>
      </c>
      <c r="O40" s="23">
        <f t="shared" si="5"/>
        <v>12.1</v>
      </c>
      <c r="P40" s="23">
        <f t="shared" si="6"/>
        <v>63.4</v>
      </c>
      <c r="Q40" s="23">
        <f t="shared" si="7"/>
        <v>3.17</v>
      </c>
      <c r="R40" s="23">
        <f t="shared" si="8"/>
        <v>13.979699999999998</v>
      </c>
      <c r="S40" s="44">
        <f t="shared" si="3"/>
        <v>80.54969999999999</v>
      </c>
      <c r="T40" s="46" t="s">
        <v>135</v>
      </c>
    </row>
    <row r="41" spans="1:20" ht="12" hidden="1">
      <c r="A41" s="111"/>
      <c r="B41" s="39" t="s">
        <v>15</v>
      </c>
      <c r="C41" s="17" t="s">
        <v>16</v>
      </c>
      <c r="D41" s="13">
        <v>6</v>
      </c>
      <c r="E41" s="12">
        <v>7.5</v>
      </c>
      <c r="F41" s="13">
        <f>ROUND(D41*E41,2)</f>
        <v>45</v>
      </c>
      <c r="G41" s="13">
        <f>ROUND(0.09*F41,2)</f>
        <v>4.05</v>
      </c>
      <c r="H41" s="13">
        <f>ROUND(0.05*(F41),2)</f>
        <v>2.25</v>
      </c>
      <c r="I41" s="13">
        <f>ROUND((F41+H41+G41)*0.2359,2)</f>
        <v>12.1</v>
      </c>
      <c r="J41" s="13">
        <f>SUM(F41:I41)</f>
        <v>63.4</v>
      </c>
      <c r="K41" s="9">
        <f>ROUND(F41+G41+H41,2)</f>
        <v>51.3</v>
      </c>
      <c r="L41" s="21"/>
      <c r="M41" s="21"/>
      <c r="N41" s="22"/>
      <c r="O41" s="23"/>
      <c r="P41" s="23"/>
      <c r="Q41" s="23"/>
      <c r="R41" s="23"/>
      <c r="S41" s="44"/>
      <c r="T41" s="45"/>
    </row>
    <row r="42" spans="1:20" ht="24" customHeight="1">
      <c r="A42" s="110" t="s">
        <v>237</v>
      </c>
      <c r="B42" s="42" t="s">
        <v>75</v>
      </c>
      <c r="C42" s="1" t="s">
        <v>79</v>
      </c>
      <c r="D42" s="8"/>
      <c r="E42" s="9"/>
      <c r="F42" s="10"/>
      <c r="G42" s="10"/>
      <c r="H42" s="10"/>
      <c r="I42" s="10"/>
      <c r="J42" s="10"/>
      <c r="K42" s="15"/>
      <c r="L42" s="21" t="str">
        <f>C42</f>
        <v>gb</v>
      </c>
      <c r="M42" s="21">
        <v>1</v>
      </c>
      <c r="N42" s="22">
        <f t="shared" si="4"/>
        <v>29.08</v>
      </c>
      <c r="O42" s="23">
        <f t="shared" si="5"/>
        <v>6.86</v>
      </c>
      <c r="P42" s="23">
        <f t="shared" si="6"/>
        <v>35.94</v>
      </c>
      <c r="Q42" s="23">
        <f t="shared" si="7"/>
        <v>1.8</v>
      </c>
      <c r="R42" s="23">
        <f t="shared" si="8"/>
        <v>7.925399999999999</v>
      </c>
      <c r="S42" s="44">
        <f t="shared" si="3"/>
        <v>45.66539999999999</v>
      </c>
      <c r="T42" s="46" t="s">
        <v>135</v>
      </c>
    </row>
    <row r="43" spans="1:20" ht="12" hidden="1">
      <c r="A43" s="111"/>
      <c r="B43" s="39" t="s">
        <v>15</v>
      </c>
      <c r="C43" s="4" t="s">
        <v>16</v>
      </c>
      <c r="D43" s="13">
        <v>3.4</v>
      </c>
      <c r="E43" s="12">
        <v>7.5</v>
      </c>
      <c r="F43" s="13">
        <f>ROUND(D43*E43,2)</f>
        <v>25.5</v>
      </c>
      <c r="G43" s="13">
        <f>ROUND(0.09*F43,2)</f>
        <v>2.3</v>
      </c>
      <c r="H43" s="13">
        <f>ROUND(0.05*(F43),2)</f>
        <v>1.28</v>
      </c>
      <c r="I43" s="13">
        <f>ROUND((F43+H43+G43)*0.2359,2)</f>
        <v>6.86</v>
      </c>
      <c r="J43" s="13">
        <f>SUM(F43:I43)</f>
        <v>35.940000000000005</v>
      </c>
      <c r="K43" s="9">
        <f>ROUND(F43+G43+H43,2)</f>
        <v>29.08</v>
      </c>
      <c r="L43" s="21"/>
      <c r="M43" s="21"/>
      <c r="N43" s="22"/>
      <c r="O43" s="23"/>
      <c r="P43" s="23"/>
      <c r="Q43" s="23"/>
      <c r="R43" s="23"/>
      <c r="S43" s="44"/>
      <c r="T43" s="45"/>
    </row>
    <row r="44" spans="1:20" ht="24" customHeight="1">
      <c r="A44" s="110" t="s">
        <v>238</v>
      </c>
      <c r="B44" s="38" t="s">
        <v>222</v>
      </c>
      <c r="C44" s="1" t="s">
        <v>79</v>
      </c>
      <c r="D44" s="8"/>
      <c r="E44" s="9"/>
      <c r="F44" s="10"/>
      <c r="G44" s="10"/>
      <c r="H44" s="10"/>
      <c r="I44" s="10"/>
      <c r="J44" s="10"/>
      <c r="K44" s="15"/>
      <c r="L44" s="21" t="str">
        <f>C44</f>
        <v>gb</v>
      </c>
      <c r="M44" s="21">
        <v>1</v>
      </c>
      <c r="N44" s="22">
        <f t="shared" si="4"/>
        <v>4.28</v>
      </c>
      <c r="O44" s="23">
        <f t="shared" si="5"/>
        <v>1.01</v>
      </c>
      <c r="P44" s="23">
        <f t="shared" si="6"/>
        <v>5.29</v>
      </c>
      <c r="Q44" s="23">
        <f t="shared" si="7"/>
        <v>0.26</v>
      </c>
      <c r="R44" s="23">
        <f t="shared" si="8"/>
        <v>1.1655</v>
      </c>
      <c r="S44" s="44">
        <f t="shared" si="3"/>
        <v>6.7155</v>
      </c>
      <c r="T44" s="46" t="s">
        <v>135</v>
      </c>
    </row>
    <row r="45" spans="1:20" ht="12" hidden="1">
      <c r="A45" s="111"/>
      <c r="B45" s="39" t="s">
        <v>15</v>
      </c>
      <c r="C45" s="4" t="s">
        <v>16</v>
      </c>
      <c r="D45" s="13">
        <v>0.5</v>
      </c>
      <c r="E45" s="12">
        <v>7.5</v>
      </c>
      <c r="F45" s="13">
        <f>ROUND(D45*E45,2)</f>
        <v>3.75</v>
      </c>
      <c r="G45" s="13">
        <f>ROUND(0.09*F45,2)</f>
        <v>0.34</v>
      </c>
      <c r="H45" s="13">
        <f>ROUND(0.05*(F45),2)</f>
        <v>0.19</v>
      </c>
      <c r="I45" s="13">
        <f>ROUND((F45+H45+G45)*0.2359,2)</f>
        <v>1.01</v>
      </c>
      <c r="J45" s="13">
        <f>SUM(F45:I45)</f>
        <v>5.29</v>
      </c>
      <c r="K45" s="9">
        <f>ROUND(F45+G45+H45,2)</f>
        <v>4.28</v>
      </c>
      <c r="L45" s="21"/>
      <c r="M45" s="21"/>
      <c r="N45" s="22"/>
      <c r="O45" s="23"/>
      <c r="P45" s="23"/>
      <c r="Q45" s="23"/>
      <c r="R45" s="23"/>
      <c r="S45" s="44"/>
      <c r="T45" s="45"/>
    </row>
    <row r="46" spans="1:20" ht="24" customHeight="1">
      <c r="A46" s="110" t="s">
        <v>239</v>
      </c>
      <c r="B46" s="38" t="s">
        <v>118</v>
      </c>
      <c r="C46" s="1" t="s">
        <v>79</v>
      </c>
      <c r="D46" s="8"/>
      <c r="E46" s="9"/>
      <c r="F46" s="10"/>
      <c r="G46" s="10"/>
      <c r="H46" s="10"/>
      <c r="I46" s="10"/>
      <c r="J46" s="10"/>
      <c r="K46" s="15"/>
      <c r="L46" s="21" t="str">
        <f>C46</f>
        <v>gb</v>
      </c>
      <c r="M46" s="21">
        <v>1</v>
      </c>
      <c r="N46" s="22">
        <f t="shared" si="4"/>
        <v>2.91</v>
      </c>
      <c r="O46" s="23">
        <f t="shared" si="5"/>
        <v>0.69</v>
      </c>
      <c r="P46" s="23">
        <f t="shared" si="6"/>
        <v>3.6</v>
      </c>
      <c r="Q46" s="23">
        <f t="shared" si="7"/>
        <v>0.18</v>
      </c>
      <c r="R46" s="23">
        <f t="shared" si="8"/>
        <v>0.7938000000000001</v>
      </c>
      <c r="S46" s="44">
        <f t="shared" si="3"/>
        <v>4.5738</v>
      </c>
      <c r="T46" s="46" t="s">
        <v>135</v>
      </c>
    </row>
    <row r="47" spans="1:20" ht="12" hidden="1">
      <c r="A47" s="111"/>
      <c r="B47" s="39" t="s">
        <v>15</v>
      </c>
      <c r="C47" s="4" t="s">
        <v>16</v>
      </c>
      <c r="D47" s="13">
        <v>0.34</v>
      </c>
      <c r="E47" s="12">
        <v>7.5</v>
      </c>
      <c r="F47" s="13">
        <f>ROUND(D47*E47,2)</f>
        <v>2.55</v>
      </c>
      <c r="G47" s="13">
        <f>ROUND(0.09*F47,2)</f>
        <v>0.23</v>
      </c>
      <c r="H47" s="13">
        <f>ROUND(0.05*(F47),2)</f>
        <v>0.13</v>
      </c>
      <c r="I47" s="13">
        <f>ROUND((F47+H47+G47)*0.2359,2)</f>
        <v>0.69</v>
      </c>
      <c r="J47" s="13">
        <f>SUM(F47:I47)</f>
        <v>3.5999999999999996</v>
      </c>
      <c r="K47" s="9">
        <f>ROUND(F47+G47+H47,2)</f>
        <v>2.91</v>
      </c>
      <c r="L47" s="21"/>
      <c r="M47" s="21"/>
      <c r="N47" s="22"/>
      <c r="O47" s="23"/>
      <c r="P47" s="23"/>
      <c r="Q47" s="23"/>
      <c r="R47" s="23"/>
      <c r="S47" s="44"/>
      <c r="T47" s="45"/>
    </row>
    <row r="48" spans="1:20" ht="24" customHeight="1">
      <c r="A48" s="110" t="s">
        <v>240</v>
      </c>
      <c r="B48" s="38" t="s">
        <v>77</v>
      </c>
      <c r="C48" s="1" t="s">
        <v>79</v>
      </c>
      <c r="D48" s="8"/>
      <c r="E48" s="9"/>
      <c r="F48" s="10"/>
      <c r="G48" s="10"/>
      <c r="H48" s="10"/>
      <c r="I48" s="10"/>
      <c r="J48" s="10"/>
      <c r="K48" s="15"/>
      <c r="L48" s="21" t="str">
        <f>C48</f>
        <v>gb</v>
      </c>
      <c r="M48" s="21">
        <v>1</v>
      </c>
      <c r="N48" s="22">
        <f t="shared" si="4"/>
        <v>4.28</v>
      </c>
      <c r="O48" s="23">
        <f t="shared" si="5"/>
        <v>1.01</v>
      </c>
      <c r="P48" s="23">
        <f t="shared" si="6"/>
        <v>5.29</v>
      </c>
      <c r="Q48" s="23">
        <f t="shared" si="7"/>
        <v>0.26</v>
      </c>
      <c r="R48" s="23">
        <f t="shared" si="8"/>
        <v>1.1655</v>
      </c>
      <c r="S48" s="44">
        <f t="shared" si="3"/>
        <v>6.7155</v>
      </c>
      <c r="T48" s="46" t="s">
        <v>135</v>
      </c>
    </row>
    <row r="49" spans="1:20" ht="12" hidden="1">
      <c r="A49" s="111"/>
      <c r="B49" s="39" t="s">
        <v>15</v>
      </c>
      <c r="C49" s="4" t="s">
        <v>16</v>
      </c>
      <c r="D49" s="13">
        <v>0.5</v>
      </c>
      <c r="E49" s="12">
        <v>7.5</v>
      </c>
      <c r="F49" s="13">
        <f>ROUND(D49*E49,2)</f>
        <v>3.75</v>
      </c>
      <c r="G49" s="13">
        <f>ROUND(0.09*F49,2)</f>
        <v>0.34</v>
      </c>
      <c r="H49" s="13">
        <f>ROUND(0.05*(F49),2)</f>
        <v>0.19</v>
      </c>
      <c r="I49" s="13">
        <f>ROUND((F49+H49+G49)*0.2359,2)</f>
        <v>1.01</v>
      </c>
      <c r="J49" s="13">
        <f>SUM(F49:I49)</f>
        <v>5.29</v>
      </c>
      <c r="K49" s="9">
        <f>ROUND(F49+G49+H49,2)</f>
        <v>4.28</v>
      </c>
      <c r="L49" s="14"/>
      <c r="M49" s="14"/>
      <c r="N49" s="22"/>
      <c r="O49" s="23"/>
      <c r="P49" s="23"/>
      <c r="Q49" s="23"/>
      <c r="R49" s="23"/>
      <c r="S49" s="44"/>
      <c r="T49" s="45"/>
    </row>
    <row r="50" spans="1:20" ht="24" customHeight="1">
      <c r="A50" s="110" t="s">
        <v>241</v>
      </c>
      <c r="B50" s="38" t="s">
        <v>119</v>
      </c>
      <c r="C50" s="1" t="s">
        <v>79</v>
      </c>
      <c r="D50" s="8"/>
      <c r="E50" s="9"/>
      <c r="F50" s="10"/>
      <c r="G50" s="10"/>
      <c r="H50" s="10"/>
      <c r="I50" s="10"/>
      <c r="J50" s="10"/>
      <c r="K50" s="15"/>
      <c r="L50" s="21" t="str">
        <f>C50</f>
        <v>gb</v>
      </c>
      <c r="M50" s="21">
        <v>1</v>
      </c>
      <c r="N50" s="22">
        <f t="shared" si="4"/>
        <v>3.93</v>
      </c>
      <c r="O50" s="23">
        <f t="shared" si="5"/>
        <v>0.93</v>
      </c>
      <c r="P50" s="23">
        <f t="shared" si="6"/>
        <v>4.86</v>
      </c>
      <c r="Q50" s="23">
        <f t="shared" si="7"/>
        <v>0.24</v>
      </c>
      <c r="R50" s="23">
        <f t="shared" si="8"/>
        <v>1.0710000000000002</v>
      </c>
      <c r="S50" s="44">
        <f t="shared" si="3"/>
        <v>6.171000000000001</v>
      </c>
      <c r="T50" s="46" t="s">
        <v>135</v>
      </c>
    </row>
    <row r="51" spans="1:20" ht="12" hidden="1">
      <c r="A51" s="111"/>
      <c r="B51" s="39" t="s">
        <v>15</v>
      </c>
      <c r="C51" s="4" t="s">
        <v>16</v>
      </c>
      <c r="D51" s="13">
        <v>0.46</v>
      </c>
      <c r="E51" s="12">
        <v>7.5</v>
      </c>
      <c r="F51" s="13">
        <f>ROUND(D51*E51,2)</f>
        <v>3.45</v>
      </c>
      <c r="G51" s="13">
        <f>ROUND(0.09*F51,2)</f>
        <v>0.31</v>
      </c>
      <c r="H51" s="13">
        <f>ROUND(0.05*(F51),2)</f>
        <v>0.17</v>
      </c>
      <c r="I51" s="13">
        <f>ROUND((F51+H51+G51)*0.2359,2)</f>
        <v>0.93</v>
      </c>
      <c r="J51" s="13">
        <f>SUM(F51:I51)</f>
        <v>4.86</v>
      </c>
      <c r="K51" s="9">
        <f>ROUND(F51+G51+H51,2)</f>
        <v>3.93</v>
      </c>
      <c r="L51" s="21"/>
      <c r="M51" s="21"/>
      <c r="N51" s="22"/>
      <c r="O51" s="23"/>
      <c r="P51" s="23"/>
      <c r="Q51" s="23"/>
      <c r="R51" s="23"/>
      <c r="S51" s="44"/>
      <c r="T51" s="45"/>
    </row>
    <row r="52" spans="1:20" ht="24" customHeight="1">
      <c r="A52" s="110" t="s">
        <v>242</v>
      </c>
      <c r="B52" s="38" t="s">
        <v>120</v>
      </c>
      <c r="C52" s="1" t="s">
        <v>79</v>
      </c>
      <c r="D52" s="8"/>
      <c r="E52" s="9"/>
      <c r="F52" s="10"/>
      <c r="G52" s="10"/>
      <c r="H52" s="10"/>
      <c r="I52" s="10"/>
      <c r="J52" s="10"/>
      <c r="K52" s="15"/>
      <c r="L52" s="21" t="str">
        <f>C52</f>
        <v>gb</v>
      </c>
      <c r="M52" s="21">
        <v>1</v>
      </c>
      <c r="N52" s="22">
        <f t="shared" si="4"/>
        <v>4.79</v>
      </c>
      <c r="O52" s="23">
        <f t="shared" si="5"/>
        <v>1.13</v>
      </c>
      <c r="P52" s="23">
        <f t="shared" si="6"/>
        <v>5.92</v>
      </c>
      <c r="Q52" s="23">
        <f t="shared" si="7"/>
        <v>0.3</v>
      </c>
      <c r="R52" s="23">
        <f t="shared" si="8"/>
        <v>1.3061999999999998</v>
      </c>
      <c r="S52" s="44">
        <f t="shared" si="3"/>
        <v>7.526199999999999</v>
      </c>
      <c r="T52" s="46" t="s">
        <v>135</v>
      </c>
    </row>
    <row r="53" spans="1:20" ht="12" hidden="1">
      <c r="A53" s="111"/>
      <c r="B53" s="39" t="s">
        <v>15</v>
      </c>
      <c r="C53" s="4" t="s">
        <v>16</v>
      </c>
      <c r="D53" s="13">
        <v>0.56</v>
      </c>
      <c r="E53" s="12">
        <v>7.5</v>
      </c>
      <c r="F53" s="13">
        <f>ROUND(D53*E53,2)</f>
        <v>4.2</v>
      </c>
      <c r="G53" s="13">
        <f>ROUND(0.09*F53,2)</f>
        <v>0.38</v>
      </c>
      <c r="H53" s="13">
        <f>ROUND(0.05*(F53),2)</f>
        <v>0.21</v>
      </c>
      <c r="I53" s="13">
        <f>ROUND((F53+H53+G53)*0.2359,2)</f>
        <v>1.13</v>
      </c>
      <c r="J53" s="13">
        <f>SUM(F53:I53)</f>
        <v>5.92</v>
      </c>
      <c r="K53" s="9">
        <f>ROUND(F53+G53+H53,2)</f>
        <v>4.79</v>
      </c>
      <c r="L53" s="21"/>
      <c r="M53" s="21"/>
      <c r="N53" s="22"/>
      <c r="O53" s="23"/>
      <c r="P53" s="23"/>
      <c r="Q53" s="23"/>
      <c r="R53" s="23"/>
      <c r="S53" s="44"/>
      <c r="T53" s="45"/>
    </row>
    <row r="54" spans="1:20" ht="24" customHeight="1">
      <c r="A54" s="110" t="s">
        <v>243</v>
      </c>
      <c r="B54" s="38" t="s">
        <v>160</v>
      </c>
      <c r="C54" s="1" t="s">
        <v>79</v>
      </c>
      <c r="D54" s="8"/>
      <c r="E54" s="9"/>
      <c r="F54" s="10"/>
      <c r="G54" s="10"/>
      <c r="H54" s="10"/>
      <c r="I54" s="10"/>
      <c r="J54" s="10"/>
      <c r="K54" s="15"/>
      <c r="L54" s="21" t="str">
        <f>C54</f>
        <v>gb</v>
      </c>
      <c r="M54" s="21">
        <v>1</v>
      </c>
      <c r="N54" s="22">
        <f t="shared" si="4"/>
        <v>7.27</v>
      </c>
      <c r="O54" s="23">
        <f t="shared" si="5"/>
        <v>1.71</v>
      </c>
      <c r="P54" s="23">
        <f t="shared" si="6"/>
        <v>8.98</v>
      </c>
      <c r="Q54" s="23">
        <f t="shared" si="7"/>
        <v>0.45</v>
      </c>
      <c r="R54" s="23">
        <f t="shared" si="8"/>
        <v>1.9803</v>
      </c>
      <c r="S54" s="44">
        <f t="shared" si="3"/>
        <v>11.4103</v>
      </c>
      <c r="T54" s="46" t="s">
        <v>135</v>
      </c>
    </row>
    <row r="55" spans="1:20" ht="12" hidden="1">
      <c r="A55" s="111"/>
      <c r="B55" s="39" t="s">
        <v>15</v>
      </c>
      <c r="C55" s="4" t="s">
        <v>16</v>
      </c>
      <c r="D55" s="13">
        <v>0.85</v>
      </c>
      <c r="E55" s="12">
        <v>7.5</v>
      </c>
      <c r="F55" s="13">
        <f>ROUND(D55*E55,2)</f>
        <v>6.38</v>
      </c>
      <c r="G55" s="13">
        <f>ROUND(0.09*F55,2)</f>
        <v>0.57</v>
      </c>
      <c r="H55" s="13">
        <f>ROUND(0.05*(F55),2)</f>
        <v>0.32</v>
      </c>
      <c r="I55" s="13">
        <f>ROUND((F55+H55+G55)*0.2359,2)</f>
        <v>1.71</v>
      </c>
      <c r="J55" s="13">
        <f>SUM(F55:I55)</f>
        <v>8.98</v>
      </c>
      <c r="K55" s="9">
        <f>ROUND(F55+G55+H55,2)</f>
        <v>7.27</v>
      </c>
      <c r="L55" s="21"/>
      <c r="M55" s="21"/>
      <c r="N55" s="22"/>
      <c r="O55" s="23"/>
      <c r="P55" s="23"/>
      <c r="Q55" s="23"/>
      <c r="R55" s="23"/>
      <c r="S55" s="44"/>
      <c r="T55" s="45"/>
    </row>
    <row r="56" spans="1:20" ht="24" customHeight="1">
      <c r="A56" s="110" t="s">
        <v>244</v>
      </c>
      <c r="B56" s="38" t="s">
        <v>161</v>
      </c>
      <c r="C56" s="1" t="s">
        <v>79</v>
      </c>
      <c r="D56" s="8"/>
      <c r="E56" s="9"/>
      <c r="F56" s="10"/>
      <c r="G56" s="10"/>
      <c r="H56" s="10"/>
      <c r="I56" s="10"/>
      <c r="J56" s="10"/>
      <c r="K56" s="15"/>
      <c r="L56" s="21" t="str">
        <f>C56</f>
        <v>gb</v>
      </c>
      <c r="M56" s="21">
        <v>1</v>
      </c>
      <c r="N56" s="22">
        <f t="shared" si="4"/>
        <v>2.14</v>
      </c>
      <c r="O56" s="23">
        <f t="shared" si="5"/>
        <v>0.5</v>
      </c>
      <c r="P56" s="23">
        <f t="shared" si="6"/>
        <v>2.64</v>
      </c>
      <c r="Q56" s="23">
        <f t="shared" si="7"/>
        <v>0.13</v>
      </c>
      <c r="R56" s="23">
        <f t="shared" si="8"/>
        <v>0.5817</v>
      </c>
      <c r="S56" s="44">
        <f t="shared" si="3"/>
        <v>3.3517</v>
      </c>
      <c r="T56" s="46" t="s">
        <v>135</v>
      </c>
    </row>
    <row r="57" spans="1:20" ht="12" hidden="1">
      <c r="A57" s="111"/>
      <c r="B57" s="39" t="s">
        <v>15</v>
      </c>
      <c r="C57" s="4" t="s">
        <v>16</v>
      </c>
      <c r="D57" s="13">
        <v>0.25</v>
      </c>
      <c r="E57" s="12">
        <v>7.5</v>
      </c>
      <c r="F57" s="13">
        <f>ROUND(D57*E57,2)</f>
        <v>1.88</v>
      </c>
      <c r="G57" s="13">
        <f>ROUND(0.09*F57,2)</f>
        <v>0.17</v>
      </c>
      <c r="H57" s="13">
        <f>ROUND(0.05*(F57),2)</f>
        <v>0.09</v>
      </c>
      <c r="I57" s="13">
        <f>ROUND((F57+H57+G57)*0.2359,2)</f>
        <v>0.5</v>
      </c>
      <c r="J57" s="13">
        <f>SUM(F57:I57)</f>
        <v>2.6399999999999997</v>
      </c>
      <c r="K57" s="9">
        <f>ROUND(F57+G57+H57,2)</f>
        <v>2.14</v>
      </c>
      <c r="L57" s="21"/>
      <c r="M57" s="21"/>
      <c r="N57" s="22"/>
      <c r="O57" s="23"/>
      <c r="P57" s="23"/>
      <c r="Q57" s="23"/>
      <c r="R57" s="23"/>
      <c r="S57" s="44"/>
      <c r="T57" s="45"/>
    </row>
    <row r="58" spans="1:20" ht="24" customHeight="1">
      <c r="A58" s="110" t="s">
        <v>245</v>
      </c>
      <c r="B58" s="38" t="s">
        <v>110</v>
      </c>
      <c r="C58" s="19" t="s">
        <v>79</v>
      </c>
      <c r="D58" s="19"/>
      <c r="E58" s="31"/>
      <c r="F58" s="28"/>
      <c r="G58" s="28"/>
      <c r="H58" s="28"/>
      <c r="I58" s="28"/>
      <c r="J58" s="28"/>
      <c r="K58" s="34"/>
      <c r="L58" s="21" t="str">
        <f>C58</f>
        <v>gb</v>
      </c>
      <c r="M58" s="21">
        <v>1</v>
      </c>
      <c r="N58" s="22">
        <f t="shared" si="4"/>
        <v>12.66</v>
      </c>
      <c r="O58" s="23">
        <f t="shared" si="5"/>
        <v>2.99</v>
      </c>
      <c r="P58" s="23">
        <f t="shared" si="6"/>
        <v>15.65</v>
      </c>
      <c r="Q58" s="23">
        <f t="shared" si="7"/>
        <v>0.78</v>
      </c>
      <c r="R58" s="23">
        <f t="shared" si="8"/>
        <v>3.4503</v>
      </c>
      <c r="S58" s="44">
        <f t="shared" si="3"/>
        <v>19.8803</v>
      </c>
      <c r="T58" s="46" t="s">
        <v>135</v>
      </c>
    </row>
    <row r="59" spans="1:20" ht="12" hidden="1">
      <c r="A59" s="111"/>
      <c r="B59" s="41" t="s">
        <v>15</v>
      </c>
      <c r="C59" s="17" t="s">
        <v>16</v>
      </c>
      <c r="D59" s="29">
        <v>1.48</v>
      </c>
      <c r="E59" s="12">
        <v>7.5</v>
      </c>
      <c r="F59" s="13">
        <f>ROUND(D59*E59,2)</f>
        <v>11.1</v>
      </c>
      <c r="G59" s="13">
        <f>ROUND(0.09*F59,2)</f>
        <v>1</v>
      </c>
      <c r="H59" s="13">
        <f>ROUND(0.05*(F59),2)</f>
        <v>0.56</v>
      </c>
      <c r="I59" s="13">
        <f>ROUND((F59+H59+G59)*0.2359,2)</f>
        <v>2.99</v>
      </c>
      <c r="J59" s="13">
        <f>SUM(F59:I59)</f>
        <v>15.65</v>
      </c>
      <c r="K59" s="9">
        <f>ROUND(F59+G59+H59,2)</f>
        <v>12.66</v>
      </c>
      <c r="L59" s="21"/>
      <c r="M59" s="21"/>
      <c r="N59" s="22"/>
      <c r="O59" s="23"/>
      <c r="P59" s="23"/>
      <c r="Q59" s="23"/>
      <c r="R59" s="23"/>
      <c r="S59" s="44"/>
      <c r="T59" s="45"/>
    </row>
    <row r="60" spans="1:20" ht="24" customHeight="1">
      <c r="A60" s="110" t="s">
        <v>246</v>
      </c>
      <c r="B60" s="38" t="s">
        <v>162</v>
      </c>
      <c r="C60" s="1" t="s">
        <v>79</v>
      </c>
      <c r="D60" s="8"/>
      <c r="E60" s="9"/>
      <c r="F60" s="10"/>
      <c r="G60" s="10"/>
      <c r="H60" s="10"/>
      <c r="I60" s="10"/>
      <c r="J60" s="10"/>
      <c r="K60" s="15"/>
      <c r="L60" s="21" t="str">
        <f>C60</f>
        <v>gb</v>
      </c>
      <c r="M60" s="21">
        <v>1</v>
      </c>
      <c r="N60" s="22">
        <f t="shared" si="4"/>
        <v>21.38</v>
      </c>
      <c r="O60" s="23">
        <f t="shared" si="5"/>
        <v>5.04</v>
      </c>
      <c r="P60" s="23">
        <f t="shared" si="6"/>
        <v>26.419999999999998</v>
      </c>
      <c r="Q60" s="23">
        <f t="shared" si="7"/>
        <v>1.32</v>
      </c>
      <c r="R60" s="23">
        <f t="shared" si="8"/>
        <v>5.825399999999999</v>
      </c>
      <c r="S60" s="44">
        <f t="shared" si="3"/>
        <v>33.5654</v>
      </c>
      <c r="T60" s="46" t="s">
        <v>135</v>
      </c>
    </row>
    <row r="61" spans="1:19" ht="12" hidden="1">
      <c r="A61" s="124"/>
      <c r="B61" s="48" t="s">
        <v>15</v>
      </c>
      <c r="C61" s="49" t="s">
        <v>16</v>
      </c>
      <c r="D61" s="50">
        <v>2.5</v>
      </c>
      <c r="E61" s="12">
        <v>7.5</v>
      </c>
      <c r="F61" s="13">
        <f>ROUND(D61*E61,2)</f>
        <v>18.75</v>
      </c>
      <c r="G61" s="13">
        <f>ROUND(0.09*F61,2)</f>
        <v>1.69</v>
      </c>
      <c r="H61" s="13">
        <f>ROUND(0.05*(F61),2)</f>
        <v>0.94</v>
      </c>
      <c r="I61" s="13">
        <f>ROUND((F61+H61+G61)*0.2359,2)</f>
        <v>5.04</v>
      </c>
      <c r="J61" s="13">
        <f>SUM(F61:I61)</f>
        <v>26.42</v>
      </c>
      <c r="K61" s="9">
        <f>ROUND(F61+G61+H61,2)</f>
        <v>21.38</v>
      </c>
      <c r="L61" s="53"/>
      <c r="M61" s="53"/>
      <c r="N61" s="22"/>
      <c r="O61" s="23"/>
      <c r="P61" s="23"/>
      <c r="Q61" s="23"/>
      <c r="R61" s="23"/>
      <c r="S61" s="44"/>
    </row>
    <row r="62" spans="1:20" ht="12" customHeight="1">
      <c r="A62" s="106" t="s">
        <v>156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8"/>
    </row>
    <row r="63" spans="1:20" ht="20.25">
      <c r="A63" s="79" t="s">
        <v>198</v>
      </c>
      <c r="B63" s="40" t="s">
        <v>81</v>
      </c>
      <c r="C63" s="18" t="s">
        <v>56</v>
      </c>
      <c r="D63" s="24"/>
      <c r="E63" s="25"/>
      <c r="F63" s="26"/>
      <c r="G63" s="26"/>
      <c r="H63" s="26"/>
      <c r="I63" s="26"/>
      <c r="J63" s="26"/>
      <c r="K63" s="27"/>
      <c r="L63" s="57" t="str">
        <f>C63</f>
        <v>t.m.</v>
      </c>
      <c r="M63" s="57">
        <v>1</v>
      </c>
      <c r="N63" s="22">
        <f>ROUND(F64+G64+H64,2)</f>
        <v>1.03</v>
      </c>
      <c r="O63" s="23">
        <f aca="true" t="shared" si="9" ref="O63:O79">ROUND(N63*0.2359,2)</f>
        <v>0.24</v>
      </c>
      <c r="P63" s="23">
        <f>N63+O63</f>
        <v>1.27</v>
      </c>
      <c r="Q63" s="23">
        <f aca="true" t="shared" si="10" ref="Q63:Q79">ROUND(P63*0.05,2)</f>
        <v>0.06</v>
      </c>
      <c r="R63" s="23">
        <f>(P63+Q63)*0.21</f>
        <v>0.2793</v>
      </c>
      <c r="S63" s="44">
        <f>P63+Q63+R63</f>
        <v>1.6093000000000002</v>
      </c>
      <c r="T63" s="47" t="s">
        <v>135</v>
      </c>
    </row>
    <row r="64" spans="1:19" ht="12" hidden="1">
      <c r="A64" s="80"/>
      <c r="B64" s="38" t="s">
        <v>15</v>
      </c>
      <c r="C64" s="17" t="s">
        <v>16</v>
      </c>
      <c r="D64" s="29">
        <v>0.12</v>
      </c>
      <c r="E64" s="12">
        <v>7.5</v>
      </c>
      <c r="F64" s="13">
        <f>ROUND(D64*E64,2)</f>
        <v>0.9</v>
      </c>
      <c r="G64" s="13">
        <f>ROUND(0.09*F64,2)</f>
        <v>0.08</v>
      </c>
      <c r="H64" s="13">
        <f>ROUND(0.05*(F64),2)</f>
        <v>0.05</v>
      </c>
      <c r="I64" s="13">
        <f>ROUND((F64+H64+G64)*0.2359,2)</f>
        <v>0.24</v>
      </c>
      <c r="J64" s="13">
        <f>SUM(F64:I64)</f>
        <v>1.27</v>
      </c>
      <c r="K64" s="9">
        <f>ROUND(F64+G64+H64,2)</f>
        <v>1.03</v>
      </c>
      <c r="L64" s="21"/>
      <c r="M64" s="21"/>
      <c r="N64" s="22"/>
      <c r="O64" s="23"/>
      <c r="P64" s="23"/>
      <c r="Q64" s="23"/>
      <c r="R64" s="23"/>
      <c r="S64" s="44"/>
    </row>
    <row r="65" spans="1:20" ht="20.25">
      <c r="A65" s="80" t="s">
        <v>199</v>
      </c>
      <c r="B65" s="38" t="s">
        <v>82</v>
      </c>
      <c r="C65" s="19" t="s">
        <v>56</v>
      </c>
      <c r="D65" s="32"/>
      <c r="E65" s="31"/>
      <c r="F65" s="33"/>
      <c r="G65" s="33"/>
      <c r="H65" s="33"/>
      <c r="I65" s="33"/>
      <c r="J65" s="33"/>
      <c r="K65" s="34"/>
      <c r="L65" s="21" t="str">
        <f>C65</f>
        <v>t.m.</v>
      </c>
      <c r="M65" s="21">
        <v>1</v>
      </c>
      <c r="N65" s="22">
        <f aca="true" t="shared" si="11" ref="N65:N79">ROUND(F66+G66+H66,2)</f>
        <v>3.51</v>
      </c>
      <c r="O65" s="23">
        <f t="shared" si="9"/>
        <v>0.83</v>
      </c>
      <c r="P65" s="23">
        <f aca="true" t="shared" si="12" ref="P65:P79">N65+O65</f>
        <v>4.34</v>
      </c>
      <c r="Q65" s="23">
        <f t="shared" si="10"/>
        <v>0.22</v>
      </c>
      <c r="R65" s="23">
        <f aca="true" t="shared" si="13" ref="R65:R79">(P65+Q65)*0.21</f>
        <v>0.9575999999999999</v>
      </c>
      <c r="S65" s="44">
        <f aca="true" t="shared" si="14" ref="S65:S79">P65+Q65+R65</f>
        <v>5.5176</v>
      </c>
      <c r="T65" s="46" t="s">
        <v>135</v>
      </c>
    </row>
    <row r="66" spans="1:19" ht="12" hidden="1">
      <c r="A66" s="80"/>
      <c r="B66" s="38" t="s">
        <v>15</v>
      </c>
      <c r="C66" s="17" t="s">
        <v>16</v>
      </c>
      <c r="D66" s="29">
        <v>0.41</v>
      </c>
      <c r="E66" s="12">
        <v>7.5</v>
      </c>
      <c r="F66" s="13">
        <f>ROUND(D66*E66,2)</f>
        <v>3.08</v>
      </c>
      <c r="G66" s="13">
        <f>ROUND(0.09*F66,2)</f>
        <v>0.28</v>
      </c>
      <c r="H66" s="13">
        <f>ROUND(0.05*(F66),2)</f>
        <v>0.15</v>
      </c>
      <c r="I66" s="13">
        <f>ROUND((F66+H66+G66)*0.2359,2)</f>
        <v>0.83</v>
      </c>
      <c r="J66" s="13">
        <f>SUM(F66:I66)</f>
        <v>4.34</v>
      </c>
      <c r="K66" s="9">
        <f>ROUND(F66+G66+H66,2)</f>
        <v>3.51</v>
      </c>
      <c r="L66" s="21"/>
      <c r="M66" s="21"/>
      <c r="N66" s="22"/>
      <c r="O66" s="23"/>
      <c r="P66" s="23"/>
      <c r="Q66" s="23"/>
      <c r="R66" s="23"/>
      <c r="S66" s="44"/>
    </row>
    <row r="67" spans="1:20" ht="20.25">
      <c r="A67" s="80" t="s">
        <v>200</v>
      </c>
      <c r="B67" s="38" t="s">
        <v>83</v>
      </c>
      <c r="C67" s="19" t="s">
        <v>56</v>
      </c>
      <c r="D67" s="32"/>
      <c r="E67" s="31"/>
      <c r="F67" s="33"/>
      <c r="G67" s="33"/>
      <c r="H67" s="33"/>
      <c r="I67" s="33"/>
      <c r="J67" s="33"/>
      <c r="K67" s="34"/>
      <c r="L67" s="21" t="str">
        <f>C67</f>
        <v>t.m.</v>
      </c>
      <c r="M67" s="21">
        <v>1</v>
      </c>
      <c r="N67" s="22">
        <f t="shared" si="11"/>
        <v>1.19</v>
      </c>
      <c r="O67" s="23">
        <f t="shared" si="9"/>
        <v>0.28</v>
      </c>
      <c r="P67" s="23">
        <f t="shared" si="12"/>
        <v>1.47</v>
      </c>
      <c r="Q67" s="23">
        <f t="shared" si="10"/>
        <v>0.07</v>
      </c>
      <c r="R67" s="23">
        <f t="shared" si="13"/>
        <v>0.3234</v>
      </c>
      <c r="S67" s="44">
        <f t="shared" si="14"/>
        <v>1.8634</v>
      </c>
      <c r="T67" s="46" t="s">
        <v>135</v>
      </c>
    </row>
    <row r="68" spans="1:19" ht="12" hidden="1">
      <c r="A68" s="80"/>
      <c r="B68" s="38" t="s">
        <v>15</v>
      </c>
      <c r="C68" s="17" t="s">
        <v>16</v>
      </c>
      <c r="D68" s="29">
        <v>0.14</v>
      </c>
      <c r="E68" s="12">
        <v>7.5</v>
      </c>
      <c r="F68" s="13">
        <f>ROUND(D68*E68,2)</f>
        <v>1.05</v>
      </c>
      <c r="G68" s="13">
        <f>ROUND(0.09*F68,2)</f>
        <v>0.09</v>
      </c>
      <c r="H68" s="13">
        <f>ROUND(0.05*(F68),2)</f>
        <v>0.05</v>
      </c>
      <c r="I68" s="13">
        <f>ROUND((F68+H68+G68)*0.2359,2)</f>
        <v>0.28</v>
      </c>
      <c r="J68" s="13">
        <f>SUM(F68:I68)</f>
        <v>1.4700000000000002</v>
      </c>
      <c r="K68" s="9">
        <f>ROUND(F68+G68+H68,2)</f>
        <v>1.19</v>
      </c>
      <c r="L68" s="21"/>
      <c r="M68" s="21"/>
      <c r="N68" s="22"/>
      <c r="O68" s="23"/>
      <c r="P68" s="23"/>
      <c r="Q68" s="23"/>
      <c r="R68" s="23"/>
      <c r="S68" s="44"/>
    </row>
    <row r="69" spans="1:20" ht="20.25">
      <c r="A69" s="80" t="s">
        <v>201</v>
      </c>
      <c r="B69" s="38" t="s">
        <v>84</v>
      </c>
      <c r="C69" s="19" t="s">
        <v>56</v>
      </c>
      <c r="D69" s="32"/>
      <c r="E69" s="31"/>
      <c r="F69" s="33"/>
      <c r="G69" s="33"/>
      <c r="H69" s="33"/>
      <c r="I69" s="33"/>
      <c r="J69" s="33"/>
      <c r="K69" s="34"/>
      <c r="L69" s="21" t="str">
        <f>C69</f>
        <v>t.m.</v>
      </c>
      <c r="M69" s="21">
        <v>1</v>
      </c>
      <c r="N69" s="22">
        <f t="shared" si="11"/>
        <v>3.93</v>
      </c>
      <c r="O69" s="23">
        <f t="shared" si="9"/>
        <v>0.93</v>
      </c>
      <c r="P69" s="23">
        <f t="shared" si="12"/>
        <v>4.86</v>
      </c>
      <c r="Q69" s="23">
        <f t="shared" si="10"/>
        <v>0.24</v>
      </c>
      <c r="R69" s="23">
        <f t="shared" si="13"/>
        <v>1.0710000000000002</v>
      </c>
      <c r="S69" s="44">
        <f t="shared" si="14"/>
        <v>6.171000000000001</v>
      </c>
      <c r="T69" s="46" t="s">
        <v>135</v>
      </c>
    </row>
    <row r="70" spans="1:19" ht="12" hidden="1">
      <c r="A70" s="80"/>
      <c r="B70" s="38" t="s">
        <v>15</v>
      </c>
      <c r="C70" s="17" t="s">
        <v>16</v>
      </c>
      <c r="D70" s="29">
        <v>0.46</v>
      </c>
      <c r="E70" s="12">
        <v>7.5</v>
      </c>
      <c r="F70" s="13">
        <f>ROUND(D70*E70,2)</f>
        <v>3.45</v>
      </c>
      <c r="G70" s="13">
        <f>ROUND(0.09*F70,2)</f>
        <v>0.31</v>
      </c>
      <c r="H70" s="13">
        <f>ROUND(0.05*(F70),2)</f>
        <v>0.17</v>
      </c>
      <c r="I70" s="13">
        <f>ROUND((F70+H70+G70)*0.2359,2)</f>
        <v>0.93</v>
      </c>
      <c r="J70" s="13">
        <f>SUM(F70:I70)</f>
        <v>4.86</v>
      </c>
      <c r="K70" s="9">
        <f>ROUND(F70+G70+H70,2)</f>
        <v>3.93</v>
      </c>
      <c r="L70" s="21"/>
      <c r="M70" s="21"/>
      <c r="N70" s="22"/>
      <c r="O70" s="23"/>
      <c r="P70" s="23"/>
      <c r="Q70" s="23"/>
      <c r="R70" s="23"/>
      <c r="S70" s="44"/>
    </row>
    <row r="71" spans="1:20" ht="20.25">
      <c r="A71" s="80" t="s">
        <v>202</v>
      </c>
      <c r="B71" s="38" t="s">
        <v>85</v>
      </c>
      <c r="C71" s="19" t="s">
        <v>56</v>
      </c>
      <c r="D71" s="32"/>
      <c r="E71" s="31"/>
      <c r="F71" s="33"/>
      <c r="G71" s="33"/>
      <c r="H71" s="33"/>
      <c r="I71" s="33"/>
      <c r="J71" s="33"/>
      <c r="K71" s="34"/>
      <c r="L71" s="21" t="str">
        <f>C71</f>
        <v>t.m.</v>
      </c>
      <c r="M71" s="21">
        <v>1</v>
      </c>
      <c r="N71" s="22">
        <f t="shared" si="11"/>
        <v>1.63</v>
      </c>
      <c r="O71" s="23">
        <f t="shared" si="9"/>
        <v>0.38</v>
      </c>
      <c r="P71" s="23">
        <f t="shared" si="12"/>
        <v>2.01</v>
      </c>
      <c r="Q71" s="23">
        <f t="shared" si="10"/>
        <v>0.1</v>
      </c>
      <c r="R71" s="23">
        <f t="shared" si="13"/>
        <v>0.44309999999999994</v>
      </c>
      <c r="S71" s="44">
        <f t="shared" si="14"/>
        <v>2.5530999999999997</v>
      </c>
      <c r="T71" s="46" t="s">
        <v>135</v>
      </c>
    </row>
    <row r="72" spans="1:19" ht="12" hidden="1">
      <c r="A72" s="80"/>
      <c r="B72" s="38" t="s">
        <v>15</v>
      </c>
      <c r="C72" s="17" t="s">
        <v>16</v>
      </c>
      <c r="D72" s="29">
        <v>0.19</v>
      </c>
      <c r="E72" s="12">
        <v>7.5</v>
      </c>
      <c r="F72" s="13">
        <f>ROUND(D72*E72,2)</f>
        <v>1.43</v>
      </c>
      <c r="G72" s="13">
        <f>ROUND(0.09*F72,2)</f>
        <v>0.13</v>
      </c>
      <c r="H72" s="13">
        <f>ROUND(0.05*(F72),2)</f>
        <v>0.07</v>
      </c>
      <c r="I72" s="13">
        <f>ROUND((F72+H72+G72)*0.2359,2)</f>
        <v>0.38</v>
      </c>
      <c r="J72" s="13">
        <f>SUM(F72:I72)</f>
        <v>2.0100000000000002</v>
      </c>
      <c r="K72" s="9">
        <f>ROUND(F72+G72+H72,2)</f>
        <v>1.63</v>
      </c>
      <c r="L72" s="21"/>
      <c r="M72" s="21"/>
      <c r="N72" s="22"/>
      <c r="O72" s="23"/>
      <c r="P72" s="23"/>
      <c r="Q72" s="23"/>
      <c r="R72" s="23"/>
      <c r="S72" s="44"/>
    </row>
    <row r="73" spans="1:20" ht="20.25">
      <c r="A73" s="80" t="s">
        <v>203</v>
      </c>
      <c r="B73" s="38" t="s">
        <v>86</v>
      </c>
      <c r="C73" s="19" t="s">
        <v>56</v>
      </c>
      <c r="D73" s="32"/>
      <c r="E73" s="31"/>
      <c r="F73" s="33"/>
      <c r="G73" s="33"/>
      <c r="H73" s="33"/>
      <c r="I73" s="33"/>
      <c r="J73" s="33"/>
      <c r="K73" s="34"/>
      <c r="L73" s="21" t="str">
        <f>C73</f>
        <v>t.m.</v>
      </c>
      <c r="M73" s="21">
        <v>1</v>
      </c>
      <c r="N73" s="22">
        <f t="shared" si="11"/>
        <v>4.1</v>
      </c>
      <c r="O73" s="23">
        <f t="shared" si="9"/>
        <v>0.97</v>
      </c>
      <c r="P73" s="23">
        <f t="shared" si="12"/>
        <v>5.069999999999999</v>
      </c>
      <c r="Q73" s="23">
        <f t="shared" si="10"/>
        <v>0.25</v>
      </c>
      <c r="R73" s="23">
        <f t="shared" si="13"/>
        <v>1.1171999999999997</v>
      </c>
      <c r="S73" s="44">
        <f t="shared" si="14"/>
        <v>6.437199999999999</v>
      </c>
      <c r="T73" s="46" t="s">
        <v>135</v>
      </c>
    </row>
    <row r="74" spans="1:19" ht="12" hidden="1">
      <c r="A74" s="80"/>
      <c r="B74" s="38" t="s">
        <v>15</v>
      </c>
      <c r="C74" s="17" t="s">
        <v>16</v>
      </c>
      <c r="D74" s="29">
        <v>0.48</v>
      </c>
      <c r="E74" s="12">
        <v>7.5</v>
      </c>
      <c r="F74" s="13">
        <f>ROUND(D74*E74,2)</f>
        <v>3.6</v>
      </c>
      <c r="G74" s="13">
        <f>ROUND(0.09*F74,2)</f>
        <v>0.32</v>
      </c>
      <c r="H74" s="13">
        <f>ROUND(0.05*(F74),2)</f>
        <v>0.18</v>
      </c>
      <c r="I74" s="13">
        <f>ROUND((F74+H74+G74)*0.2359,2)</f>
        <v>0.97</v>
      </c>
      <c r="J74" s="13">
        <f>SUM(F74:I74)</f>
        <v>5.069999999999999</v>
      </c>
      <c r="K74" s="9">
        <f>ROUND(F74+G74+H74,2)</f>
        <v>4.1</v>
      </c>
      <c r="L74" s="21"/>
      <c r="M74" s="21"/>
      <c r="N74" s="22"/>
      <c r="O74" s="23"/>
      <c r="P74" s="23"/>
      <c r="Q74" s="23"/>
      <c r="R74" s="23"/>
      <c r="S74" s="44"/>
    </row>
    <row r="75" spans="1:20" ht="20.25">
      <c r="A75" s="80" t="s">
        <v>204</v>
      </c>
      <c r="B75" s="38" t="s">
        <v>87</v>
      </c>
      <c r="C75" s="19" t="s">
        <v>56</v>
      </c>
      <c r="D75" s="32"/>
      <c r="E75" s="31"/>
      <c r="F75" s="33"/>
      <c r="G75" s="33"/>
      <c r="H75" s="33"/>
      <c r="I75" s="33"/>
      <c r="J75" s="33"/>
      <c r="K75" s="34"/>
      <c r="L75" s="21" t="str">
        <f>C75</f>
        <v>t.m.</v>
      </c>
      <c r="M75" s="21">
        <v>1</v>
      </c>
      <c r="N75" s="22">
        <f t="shared" si="11"/>
        <v>1.8</v>
      </c>
      <c r="O75" s="23">
        <f t="shared" si="9"/>
        <v>0.42</v>
      </c>
      <c r="P75" s="23">
        <f t="shared" si="12"/>
        <v>2.22</v>
      </c>
      <c r="Q75" s="23">
        <f t="shared" si="10"/>
        <v>0.11</v>
      </c>
      <c r="R75" s="23">
        <f t="shared" si="13"/>
        <v>0.4893</v>
      </c>
      <c r="S75" s="44">
        <f t="shared" si="14"/>
        <v>2.8193</v>
      </c>
      <c r="T75" s="46" t="s">
        <v>135</v>
      </c>
    </row>
    <row r="76" spans="1:19" ht="12" hidden="1">
      <c r="A76" s="80"/>
      <c r="B76" s="38" t="s">
        <v>15</v>
      </c>
      <c r="C76" s="17" t="s">
        <v>16</v>
      </c>
      <c r="D76" s="29">
        <v>0.21</v>
      </c>
      <c r="E76" s="12">
        <v>7.5</v>
      </c>
      <c r="F76" s="13">
        <f>ROUND(D76*E76,2)</f>
        <v>1.58</v>
      </c>
      <c r="G76" s="13">
        <f>ROUND(0.09*F76,2)</f>
        <v>0.14</v>
      </c>
      <c r="H76" s="13">
        <f>ROUND(0.05*(F76),2)</f>
        <v>0.08</v>
      </c>
      <c r="I76" s="13">
        <f>ROUND((F76+H76+G76)*0.2359,2)</f>
        <v>0.42</v>
      </c>
      <c r="J76" s="13">
        <f>SUM(F76:I76)</f>
        <v>2.22</v>
      </c>
      <c r="K76" s="9">
        <f>ROUND(F76+G76+H76,2)</f>
        <v>1.8</v>
      </c>
      <c r="L76" s="21"/>
      <c r="M76" s="21"/>
      <c r="N76" s="22"/>
      <c r="O76" s="23"/>
      <c r="P76" s="23"/>
      <c r="Q76" s="23"/>
      <c r="R76" s="23"/>
      <c r="S76" s="44"/>
    </row>
    <row r="77" spans="1:20" ht="20.25">
      <c r="A77" s="80" t="s">
        <v>227</v>
      </c>
      <c r="B77" s="38" t="s">
        <v>88</v>
      </c>
      <c r="C77" s="19" t="s">
        <v>56</v>
      </c>
      <c r="D77" s="32"/>
      <c r="E77" s="31"/>
      <c r="F77" s="33"/>
      <c r="G77" s="33"/>
      <c r="H77" s="33"/>
      <c r="I77" s="33"/>
      <c r="J77" s="33"/>
      <c r="K77" s="34"/>
      <c r="L77" s="21" t="str">
        <f>C77</f>
        <v>t.m.</v>
      </c>
      <c r="M77" s="21">
        <v>1</v>
      </c>
      <c r="N77" s="22">
        <f t="shared" si="11"/>
        <v>4.45</v>
      </c>
      <c r="O77" s="23">
        <f t="shared" si="9"/>
        <v>1.05</v>
      </c>
      <c r="P77" s="23">
        <f t="shared" si="12"/>
        <v>5.5</v>
      </c>
      <c r="Q77" s="23">
        <f t="shared" si="10"/>
        <v>0.28</v>
      </c>
      <c r="R77" s="23">
        <f t="shared" si="13"/>
        <v>1.2138</v>
      </c>
      <c r="S77" s="44">
        <f t="shared" si="14"/>
        <v>6.9938</v>
      </c>
      <c r="T77" s="46" t="s">
        <v>135</v>
      </c>
    </row>
    <row r="78" spans="1:19" ht="12" hidden="1">
      <c r="A78" s="80"/>
      <c r="B78" s="38" t="s">
        <v>15</v>
      </c>
      <c r="C78" s="17" t="s">
        <v>16</v>
      </c>
      <c r="D78" s="29">
        <v>0.52</v>
      </c>
      <c r="E78" s="12">
        <v>7.5</v>
      </c>
      <c r="F78" s="13">
        <f>ROUND(D78*E78,2)</f>
        <v>3.9</v>
      </c>
      <c r="G78" s="13">
        <f>ROUND(0.09*F78,2)</f>
        <v>0.35</v>
      </c>
      <c r="H78" s="13">
        <f>ROUND(0.05*(F78),2)</f>
        <v>0.2</v>
      </c>
      <c r="I78" s="13">
        <f>ROUND((F78+H78+G78)*0.2359,2)</f>
        <v>1.05</v>
      </c>
      <c r="J78" s="13">
        <f>SUM(F78:I78)</f>
        <v>5.5</v>
      </c>
      <c r="K78" s="9">
        <f>ROUND(F78+G78+H78,2)</f>
        <v>4.45</v>
      </c>
      <c r="L78" s="21"/>
      <c r="M78" s="21"/>
      <c r="N78" s="22"/>
      <c r="O78" s="23"/>
      <c r="P78" s="23"/>
      <c r="Q78" s="23"/>
      <c r="R78" s="23"/>
      <c r="S78" s="44"/>
    </row>
    <row r="79" spans="1:20" ht="24" customHeight="1">
      <c r="A79" s="80" t="s">
        <v>228</v>
      </c>
      <c r="B79" s="38" t="s">
        <v>121</v>
      </c>
      <c r="C79" s="19" t="s">
        <v>56</v>
      </c>
      <c r="D79" s="32"/>
      <c r="E79" s="31"/>
      <c r="F79" s="33"/>
      <c r="G79" s="33"/>
      <c r="H79" s="33"/>
      <c r="I79" s="33"/>
      <c r="J79" s="33"/>
      <c r="K79" s="34"/>
      <c r="L79" s="21" t="str">
        <f>C79</f>
        <v>t.m.</v>
      </c>
      <c r="M79" s="21">
        <v>1</v>
      </c>
      <c r="N79" s="22">
        <f t="shared" si="11"/>
        <v>3.85</v>
      </c>
      <c r="O79" s="23">
        <f t="shared" si="9"/>
        <v>0.91</v>
      </c>
      <c r="P79" s="23">
        <f t="shared" si="12"/>
        <v>4.76</v>
      </c>
      <c r="Q79" s="23">
        <f t="shared" si="10"/>
        <v>0.24</v>
      </c>
      <c r="R79" s="23">
        <f t="shared" si="13"/>
        <v>1.05</v>
      </c>
      <c r="S79" s="44">
        <f t="shared" si="14"/>
        <v>6.05</v>
      </c>
      <c r="T79" s="46" t="s">
        <v>135</v>
      </c>
    </row>
    <row r="80" spans="1:19" ht="12" hidden="1">
      <c r="A80" s="98"/>
      <c r="B80" s="59" t="s">
        <v>15</v>
      </c>
      <c r="C80" s="60" t="s">
        <v>16</v>
      </c>
      <c r="D80" s="61">
        <v>0.45</v>
      </c>
      <c r="E80" s="12">
        <v>7.5</v>
      </c>
      <c r="F80" s="13">
        <f>ROUND(D80*E80,2)</f>
        <v>3.38</v>
      </c>
      <c r="G80" s="13">
        <f>ROUND(0.09*F80,2)</f>
        <v>0.3</v>
      </c>
      <c r="H80" s="13">
        <f>ROUND(0.05*(F80),2)</f>
        <v>0.17</v>
      </c>
      <c r="I80" s="13">
        <f>ROUND((F80+H80+G80)*0.2359,2)</f>
        <v>0.91</v>
      </c>
      <c r="J80" s="13">
        <f>SUM(F80:I80)</f>
        <v>4.76</v>
      </c>
      <c r="K80" s="9">
        <f>ROUND(F80+G80+H80,2)</f>
        <v>3.85</v>
      </c>
      <c r="L80" s="53"/>
      <c r="M80" s="53"/>
      <c r="N80" s="54"/>
      <c r="O80" s="55"/>
      <c r="P80" s="55"/>
      <c r="Q80" s="55"/>
      <c r="R80" s="55"/>
      <c r="S80" s="62"/>
    </row>
    <row r="81" spans="1:20" ht="12" customHeight="1">
      <c r="A81" s="106" t="s">
        <v>157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8"/>
    </row>
    <row r="82" spans="1:20" ht="24" customHeight="1">
      <c r="A82" s="79" t="s">
        <v>198</v>
      </c>
      <c r="B82" s="40" t="s">
        <v>144</v>
      </c>
      <c r="C82" s="63" t="s">
        <v>92</v>
      </c>
      <c r="D82" s="64"/>
      <c r="E82" s="65"/>
      <c r="F82" s="66"/>
      <c r="G82" s="66"/>
      <c r="H82" s="66"/>
      <c r="I82" s="66"/>
      <c r="J82" s="66"/>
      <c r="K82" s="25"/>
      <c r="L82" s="57" t="str">
        <f>C82</f>
        <v>st</v>
      </c>
      <c r="M82" s="57">
        <v>1</v>
      </c>
      <c r="N82" s="22">
        <f>ROUND(F83+G83+H83,2)</f>
        <v>12.82</v>
      </c>
      <c r="O82" s="23">
        <f aca="true" t="shared" si="15" ref="O82:O92">ROUND(N82*0.2359,2)</f>
        <v>3.02</v>
      </c>
      <c r="P82" s="23">
        <f>N82+O82</f>
        <v>15.84</v>
      </c>
      <c r="Q82" s="23">
        <f aca="true" t="shared" si="16" ref="Q82:Q92">ROUND(P82*0.05,2)</f>
        <v>0.79</v>
      </c>
      <c r="R82" s="23">
        <f>(P82+Q82)*0.21</f>
        <v>3.4922999999999997</v>
      </c>
      <c r="S82" s="44">
        <f>P82+Q82+R82</f>
        <v>20.1223</v>
      </c>
      <c r="T82" s="47" t="s">
        <v>135</v>
      </c>
    </row>
    <row r="83" spans="1:19" ht="12" hidden="1">
      <c r="A83" s="80"/>
      <c r="B83" s="38" t="s">
        <v>15</v>
      </c>
      <c r="C83" s="17" t="s">
        <v>16</v>
      </c>
      <c r="D83" s="29">
        <v>1.5</v>
      </c>
      <c r="E83" s="12">
        <v>7.5</v>
      </c>
      <c r="F83" s="13">
        <f>ROUND(D83*E83,2)</f>
        <v>11.25</v>
      </c>
      <c r="G83" s="13">
        <f>ROUND(0.09*F83,2)</f>
        <v>1.01</v>
      </c>
      <c r="H83" s="13">
        <f>ROUND(0.05*(F83),2)</f>
        <v>0.56</v>
      </c>
      <c r="I83" s="13">
        <f>ROUND((F83+H83+G83)*0.2359,2)</f>
        <v>3.02</v>
      </c>
      <c r="J83" s="13">
        <f>SUM(F83:I83)</f>
        <v>15.84</v>
      </c>
      <c r="K83" s="9">
        <f>ROUND(F83+G83+H83,2)</f>
        <v>12.82</v>
      </c>
      <c r="L83" s="21"/>
      <c r="M83" s="21"/>
      <c r="N83" s="22"/>
      <c r="O83" s="23"/>
      <c r="P83" s="23"/>
      <c r="Q83" s="23"/>
      <c r="R83" s="23"/>
      <c r="S83" s="44"/>
    </row>
    <row r="84" spans="1:20" ht="24" customHeight="1">
      <c r="A84" s="80" t="s">
        <v>199</v>
      </c>
      <c r="B84" s="38" t="s">
        <v>145</v>
      </c>
      <c r="C84" s="19" t="s">
        <v>14</v>
      </c>
      <c r="D84" s="32"/>
      <c r="E84" s="31"/>
      <c r="F84" s="33"/>
      <c r="G84" s="33"/>
      <c r="H84" s="33"/>
      <c r="I84" s="33"/>
      <c r="J84" s="33"/>
      <c r="K84" s="34"/>
      <c r="L84" s="21" t="str">
        <f>C84</f>
        <v>m3</v>
      </c>
      <c r="M84" s="21">
        <v>1</v>
      </c>
      <c r="N84" s="22">
        <f aca="true" t="shared" si="17" ref="N84:N92">ROUND(F85+G85+H85,2)</f>
        <v>11.63</v>
      </c>
      <c r="O84" s="23">
        <f t="shared" si="15"/>
        <v>2.74</v>
      </c>
      <c r="P84" s="23">
        <f aca="true" t="shared" si="18" ref="P84:P92">N84+O84</f>
        <v>14.370000000000001</v>
      </c>
      <c r="Q84" s="23">
        <f t="shared" si="16"/>
        <v>0.72</v>
      </c>
      <c r="R84" s="23">
        <f aca="true" t="shared" si="19" ref="R84:R92">(P84+Q84)*0.21</f>
        <v>3.1689000000000003</v>
      </c>
      <c r="S84" s="44">
        <f aca="true" t="shared" si="20" ref="S84:S92">P84+Q84+R84</f>
        <v>18.2589</v>
      </c>
      <c r="T84" s="46" t="s">
        <v>135</v>
      </c>
    </row>
    <row r="85" spans="1:19" ht="12" hidden="1">
      <c r="A85" s="80"/>
      <c r="B85" s="38" t="s">
        <v>15</v>
      </c>
      <c r="C85" s="17" t="s">
        <v>16</v>
      </c>
      <c r="D85" s="29">
        <v>1.36</v>
      </c>
      <c r="E85" s="12">
        <v>7.5</v>
      </c>
      <c r="F85" s="13">
        <f>ROUND(D85*E85,2)</f>
        <v>10.2</v>
      </c>
      <c r="G85" s="13">
        <f>ROUND(0.09*F85,2)</f>
        <v>0.92</v>
      </c>
      <c r="H85" s="13">
        <f>ROUND(0.05*(F85),2)</f>
        <v>0.51</v>
      </c>
      <c r="I85" s="13">
        <f>ROUND((F85+H85+G85)*0.2359,2)</f>
        <v>2.74</v>
      </c>
      <c r="J85" s="13">
        <f>SUM(F85:I85)</f>
        <v>14.37</v>
      </c>
      <c r="K85" s="9">
        <f>ROUND(F85+G85+H85,2)</f>
        <v>11.63</v>
      </c>
      <c r="L85" s="21"/>
      <c r="M85" s="21"/>
      <c r="N85" s="22"/>
      <c r="O85" s="23"/>
      <c r="P85" s="23"/>
      <c r="Q85" s="23"/>
      <c r="R85" s="23"/>
      <c r="S85" s="44"/>
    </row>
    <row r="86" spans="1:20" ht="24" customHeight="1">
      <c r="A86" s="80" t="s">
        <v>200</v>
      </c>
      <c r="B86" s="38" t="s">
        <v>90</v>
      </c>
      <c r="C86" s="19" t="s">
        <v>80</v>
      </c>
      <c r="D86" s="32"/>
      <c r="E86" s="31"/>
      <c r="F86" s="33"/>
      <c r="G86" s="33"/>
      <c r="H86" s="33"/>
      <c r="I86" s="33"/>
      <c r="J86" s="33"/>
      <c r="K86" s="34"/>
      <c r="L86" s="21" t="str">
        <f>C86</f>
        <v>kompl</v>
      </c>
      <c r="M86" s="21">
        <v>1</v>
      </c>
      <c r="N86" s="22">
        <f t="shared" si="17"/>
        <v>19.24</v>
      </c>
      <c r="O86" s="23">
        <f t="shared" si="15"/>
        <v>4.54</v>
      </c>
      <c r="P86" s="23">
        <f t="shared" si="18"/>
        <v>23.779999999999998</v>
      </c>
      <c r="Q86" s="23">
        <f t="shared" si="16"/>
        <v>1.19</v>
      </c>
      <c r="R86" s="23">
        <f t="shared" si="19"/>
        <v>5.2437</v>
      </c>
      <c r="S86" s="44">
        <f t="shared" si="20"/>
        <v>30.2137</v>
      </c>
      <c r="T86" s="46" t="s">
        <v>135</v>
      </c>
    </row>
    <row r="87" spans="1:19" ht="12" hidden="1">
      <c r="A87" s="80"/>
      <c r="B87" s="38" t="s">
        <v>15</v>
      </c>
      <c r="C87" s="17" t="s">
        <v>16</v>
      </c>
      <c r="D87" s="29">
        <v>2.25</v>
      </c>
      <c r="E87" s="12">
        <v>7.5</v>
      </c>
      <c r="F87" s="13">
        <f>ROUND(D87*E87,2)</f>
        <v>16.88</v>
      </c>
      <c r="G87" s="13">
        <f>ROUND(0.09*F87,2)</f>
        <v>1.52</v>
      </c>
      <c r="H87" s="13">
        <f>ROUND(0.05*(F87),2)</f>
        <v>0.84</v>
      </c>
      <c r="I87" s="13">
        <f>ROUND((F87+H87+G87)*0.2359,2)</f>
        <v>4.54</v>
      </c>
      <c r="J87" s="13">
        <f>SUM(F87:I87)</f>
        <v>23.779999999999998</v>
      </c>
      <c r="K87" s="9">
        <f>ROUND(F87+G87+H87,2)</f>
        <v>19.24</v>
      </c>
      <c r="L87" s="21"/>
      <c r="M87" s="21"/>
      <c r="N87" s="22"/>
      <c r="O87" s="23"/>
      <c r="P87" s="23"/>
      <c r="Q87" s="23"/>
      <c r="R87" s="23"/>
      <c r="S87" s="44"/>
    </row>
    <row r="88" spans="1:20" ht="20.25">
      <c r="A88" s="80" t="s">
        <v>201</v>
      </c>
      <c r="B88" s="38" t="s">
        <v>91</v>
      </c>
      <c r="C88" s="19" t="s">
        <v>79</v>
      </c>
      <c r="D88" s="32"/>
      <c r="E88" s="31"/>
      <c r="F88" s="33"/>
      <c r="G88" s="33"/>
      <c r="H88" s="33"/>
      <c r="I88" s="33"/>
      <c r="J88" s="33"/>
      <c r="K88" s="34"/>
      <c r="L88" s="21" t="str">
        <f>C88</f>
        <v>gb</v>
      </c>
      <c r="M88" s="21">
        <v>1</v>
      </c>
      <c r="N88" s="22">
        <f t="shared" si="17"/>
        <v>32.07</v>
      </c>
      <c r="O88" s="23">
        <f t="shared" si="15"/>
        <v>7.57</v>
      </c>
      <c r="P88" s="23">
        <f t="shared" si="18"/>
        <v>39.64</v>
      </c>
      <c r="Q88" s="23">
        <f t="shared" si="16"/>
        <v>1.98</v>
      </c>
      <c r="R88" s="23">
        <f t="shared" si="19"/>
        <v>8.7402</v>
      </c>
      <c r="S88" s="44">
        <f t="shared" si="20"/>
        <v>50.3602</v>
      </c>
      <c r="T88" s="46" t="s">
        <v>135</v>
      </c>
    </row>
    <row r="89" spans="1:19" ht="12" hidden="1">
      <c r="A89" s="80"/>
      <c r="B89" s="38" t="s">
        <v>15</v>
      </c>
      <c r="C89" s="17" t="s">
        <v>16</v>
      </c>
      <c r="D89" s="29">
        <v>3.75</v>
      </c>
      <c r="E89" s="12">
        <v>7.5</v>
      </c>
      <c r="F89" s="13">
        <f>ROUND(D89*E89,2)</f>
        <v>28.13</v>
      </c>
      <c r="G89" s="13">
        <f>ROUND(0.09*F89,2)</f>
        <v>2.53</v>
      </c>
      <c r="H89" s="13">
        <f>ROUND(0.05*(F89),2)</f>
        <v>1.41</v>
      </c>
      <c r="I89" s="13">
        <f>ROUND((F89+H89+G89)*0.2359,2)</f>
        <v>7.57</v>
      </c>
      <c r="J89" s="13">
        <f>SUM(F89:I89)</f>
        <v>39.64</v>
      </c>
      <c r="K89" s="9">
        <f>ROUND(F89+G89+H89,2)</f>
        <v>32.07</v>
      </c>
      <c r="L89" s="21"/>
      <c r="M89" s="21"/>
      <c r="N89" s="22"/>
      <c r="O89" s="23"/>
      <c r="P89" s="23"/>
      <c r="Q89" s="23"/>
      <c r="R89" s="23"/>
      <c r="S89" s="44"/>
    </row>
    <row r="90" spans="1:20" ht="24" customHeight="1">
      <c r="A90" s="80" t="s">
        <v>202</v>
      </c>
      <c r="B90" s="38" t="s">
        <v>89</v>
      </c>
      <c r="C90" s="17" t="s">
        <v>92</v>
      </c>
      <c r="D90" s="35"/>
      <c r="E90" s="30"/>
      <c r="F90" s="29"/>
      <c r="G90" s="29"/>
      <c r="H90" s="29"/>
      <c r="I90" s="29"/>
      <c r="J90" s="29"/>
      <c r="K90" s="31"/>
      <c r="L90" s="21" t="str">
        <f>C90</f>
        <v>st</v>
      </c>
      <c r="M90" s="21">
        <v>1</v>
      </c>
      <c r="N90" s="22">
        <f t="shared" si="17"/>
        <v>12.82</v>
      </c>
      <c r="O90" s="23">
        <f t="shared" si="15"/>
        <v>3.02</v>
      </c>
      <c r="P90" s="23">
        <f t="shared" si="18"/>
        <v>15.84</v>
      </c>
      <c r="Q90" s="23">
        <f t="shared" si="16"/>
        <v>0.79</v>
      </c>
      <c r="R90" s="23">
        <f t="shared" si="19"/>
        <v>3.4922999999999997</v>
      </c>
      <c r="S90" s="44">
        <f t="shared" si="20"/>
        <v>20.1223</v>
      </c>
      <c r="T90" s="46" t="s">
        <v>135</v>
      </c>
    </row>
    <row r="91" spans="1:19" ht="12" hidden="1">
      <c r="A91" s="80"/>
      <c r="B91" s="38" t="s">
        <v>15</v>
      </c>
      <c r="C91" s="17" t="s">
        <v>16</v>
      </c>
      <c r="D91" s="29">
        <v>1.5</v>
      </c>
      <c r="E91" s="12">
        <v>7.5</v>
      </c>
      <c r="F91" s="13">
        <f>ROUND(D91*E91,2)</f>
        <v>11.25</v>
      </c>
      <c r="G91" s="13">
        <f>ROUND(0.09*F91,2)</f>
        <v>1.01</v>
      </c>
      <c r="H91" s="13">
        <f>ROUND(0.05*(F91),2)</f>
        <v>0.56</v>
      </c>
      <c r="I91" s="13">
        <f>ROUND((F91+H91+G91)*0.2359,2)</f>
        <v>3.02</v>
      </c>
      <c r="J91" s="13">
        <f>SUM(F91:I91)</f>
        <v>15.84</v>
      </c>
      <c r="K91" s="9">
        <f>ROUND(F91+G91+H91,2)</f>
        <v>12.82</v>
      </c>
      <c r="L91" s="21"/>
      <c r="M91" s="21"/>
      <c r="N91" s="22"/>
      <c r="O91" s="23"/>
      <c r="P91" s="23"/>
      <c r="Q91" s="23"/>
      <c r="R91" s="23"/>
      <c r="S91" s="44"/>
    </row>
    <row r="92" spans="1:20" ht="24" customHeight="1">
      <c r="A92" s="80" t="s">
        <v>203</v>
      </c>
      <c r="B92" s="38" t="s">
        <v>122</v>
      </c>
      <c r="C92" s="17" t="s">
        <v>79</v>
      </c>
      <c r="D92" s="35"/>
      <c r="E92" s="30"/>
      <c r="F92" s="29"/>
      <c r="G92" s="29"/>
      <c r="H92" s="29"/>
      <c r="I92" s="29"/>
      <c r="J92" s="29"/>
      <c r="K92" s="31"/>
      <c r="L92" s="21" t="str">
        <f>C92</f>
        <v>gb</v>
      </c>
      <c r="M92" s="21">
        <v>1</v>
      </c>
      <c r="N92" s="22">
        <f t="shared" si="17"/>
        <v>8.56</v>
      </c>
      <c r="O92" s="23">
        <f t="shared" si="15"/>
        <v>2.02</v>
      </c>
      <c r="P92" s="23">
        <f t="shared" si="18"/>
        <v>10.58</v>
      </c>
      <c r="Q92" s="23">
        <f t="shared" si="16"/>
        <v>0.53</v>
      </c>
      <c r="R92" s="23">
        <f t="shared" si="19"/>
        <v>2.3331</v>
      </c>
      <c r="S92" s="44">
        <f t="shared" si="20"/>
        <v>13.4431</v>
      </c>
      <c r="T92" s="46" t="s">
        <v>135</v>
      </c>
    </row>
    <row r="93" spans="1:19" ht="12" hidden="1">
      <c r="A93" s="98"/>
      <c r="B93" s="59" t="s">
        <v>15</v>
      </c>
      <c r="C93" s="60" t="s">
        <v>16</v>
      </c>
      <c r="D93" s="61">
        <v>1</v>
      </c>
      <c r="E93" s="12">
        <v>7.5</v>
      </c>
      <c r="F93" s="13">
        <f>ROUND(D93*E93,2)</f>
        <v>7.5</v>
      </c>
      <c r="G93" s="13">
        <f>ROUND(0.09*F93,2)</f>
        <v>0.68</v>
      </c>
      <c r="H93" s="13">
        <f>ROUND(0.05*(F93),2)</f>
        <v>0.38</v>
      </c>
      <c r="I93" s="13">
        <f>ROUND((F93+H93+G93)*0.2359,2)</f>
        <v>2.02</v>
      </c>
      <c r="J93" s="13">
        <f>SUM(F93:I93)</f>
        <v>10.58</v>
      </c>
      <c r="K93" s="9">
        <f>ROUND(F93+G93+H93,2)</f>
        <v>8.56</v>
      </c>
      <c r="L93" s="53"/>
      <c r="M93" s="53"/>
      <c r="N93" s="22"/>
      <c r="O93" s="23"/>
      <c r="P93" s="23"/>
      <c r="Q93" s="23"/>
      <c r="R93" s="23"/>
      <c r="S93" s="44"/>
    </row>
    <row r="94" spans="1:20" ht="12" customHeight="1">
      <c r="A94" s="106" t="s">
        <v>158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8"/>
    </row>
    <row r="95" spans="1:20" ht="24" customHeight="1">
      <c r="A95" s="80" t="s">
        <v>198</v>
      </c>
      <c r="B95" s="38" t="s">
        <v>97</v>
      </c>
      <c r="C95" s="17" t="s">
        <v>56</v>
      </c>
      <c r="D95" s="35"/>
      <c r="E95" s="30"/>
      <c r="F95" s="29"/>
      <c r="G95" s="29"/>
      <c r="H95" s="29"/>
      <c r="I95" s="29"/>
      <c r="J95" s="29"/>
      <c r="K95" s="31"/>
      <c r="L95" s="21" t="str">
        <f>C95</f>
        <v>t.m.</v>
      </c>
      <c r="M95" s="21">
        <v>1</v>
      </c>
      <c r="N95" s="22">
        <f>ROUND(F96+G96+H96,2)</f>
        <v>2.56</v>
      </c>
      <c r="O95" s="23">
        <f>ROUND(N95*0.2359,2)</f>
        <v>0.6</v>
      </c>
      <c r="P95" s="23">
        <f>N95+O95</f>
        <v>3.16</v>
      </c>
      <c r="Q95" s="23">
        <f>ROUND(P95*0.05,2)</f>
        <v>0.16</v>
      </c>
      <c r="R95" s="23">
        <f>(P95+Q95)*0.21</f>
        <v>0.6972</v>
      </c>
      <c r="S95" s="44">
        <f>P95+Q95+R95</f>
        <v>4.017200000000001</v>
      </c>
      <c r="T95" s="47" t="s">
        <v>135</v>
      </c>
    </row>
    <row r="96" spans="1:19" ht="12" hidden="1">
      <c r="A96" s="80"/>
      <c r="B96" s="38" t="s">
        <v>15</v>
      </c>
      <c r="C96" s="17" t="s">
        <v>16</v>
      </c>
      <c r="D96" s="29">
        <v>0.3</v>
      </c>
      <c r="E96" s="12">
        <v>7.5</v>
      </c>
      <c r="F96" s="13">
        <f>ROUND(D96*E96,2)</f>
        <v>2.25</v>
      </c>
      <c r="G96" s="13">
        <f>ROUND(0.09*F96,2)</f>
        <v>0.2</v>
      </c>
      <c r="H96" s="13">
        <f>ROUND(0.05*(F96),2)</f>
        <v>0.11</v>
      </c>
      <c r="I96" s="13">
        <f>ROUND((F96+H96+G96)*0.2359,2)</f>
        <v>0.6</v>
      </c>
      <c r="J96" s="13">
        <f>SUM(F96:I96)</f>
        <v>3.16</v>
      </c>
      <c r="K96" s="9">
        <f>ROUND(F96+G96+H96,2)</f>
        <v>2.56</v>
      </c>
      <c r="L96" s="21"/>
      <c r="M96" s="21"/>
      <c r="N96" s="22"/>
      <c r="O96" s="23"/>
      <c r="P96" s="23"/>
      <c r="Q96" s="23"/>
      <c r="R96" s="23"/>
      <c r="S96" s="44"/>
    </row>
    <row r="97" spans="1:20" ht="24" customHeight="1">
      <c r="A97" s="80" t="s">
        <v>199</v>
      </c>
      <c r="B97" s="38" t="s">
        <v>96</v>
      </c>
      <c r="C97" s="19" t="s">
        <v>56</v>
      </c>
      <c r="D97" s="19"/>
      <c r="E97" s="31"/>
      <c r="F97" s="28"/>
      <c r="G97" s="28"/>
      <c r="H97" s="28"/>
      <c r="I97" s="28"/>
      <c r="J97" s="28"/>
      <c r="K97" s="34"/>
      <c r="L97" s="21" t="str">
        <f>C97</f>
        <v>t.m.</v>
      </c>
      <c r="M97" s="21">
        <v>1</v>
      </c>
      <c r="N97" s="22">
        <f>ROUND(F98+G98+H98,2)</f>
        <v>5.65</v>
      </c>
      <c r="O97" s="23">
        <f>ROUND(N97*0.2359,2)</f>
        <v>1.33</v>
      </c>
      <c r="P97" s="23">
        <f>N97+O97</f>
        <v>6.98</v>
      </c>
      <c r="Q97" s="23">
        <f>ROUND(P97*0.05,2)</f>
        <v>0.35</v>
      </c>
      <c r="R97" s="23">
        <f>(P97+Q97)*0.21</f>
        <v>1.5393</v>
      </c>
      <c r="S97" s="44">
        <f>P97+Q97+R97</f>
        <v>8.869299999999999</v>
      </c>
      <c r="T97" s="46" t="s">
        <v>135</v>
      </c>
    </row>
    <row r="98" spans="1:19" ht="12" hidden="1">
      <c r="A98" s="80"/>
      <c r="B98" s="38" t="s">
        <v>15</v>
      </c>
      <c r="C98" s="17" t="s">
        <v>16</v>
      </c>
      <c r="D98" s="29">
        <v>0.66</v>
      </c>
      <c r="E98" s="12">
        <v>7.5</v>
      </c>
      <c r="F98" s="13">
        <f>ROUND(D98*E98,2)</f>
        <v>4.95</v>
      </c>
      <c r="G98" s="13">
        <f>ROUND(0.09*F98,2)</f>
        <v>0.45</v>
      </c>
      <c r="H98" s="13">
        <f>ROUND(0.05*(F98),2)</f>
        <v>0.25</v>
      </c>
      <c r="I98" s="13">
        <f>ROUND((F98+H98+G98)*0.2359,2)</f>
        <v>1.33</v>
      </c>
      <c r="J98" s="13">
        <f>SUM(F98:I98)</f>
        <v>6.98</v>
      </c>
      <c r="K98" s="9">
        <f>ROUND(F98+G98+H98,2)</f>
        <v>5.65</v>
      </c>
      <c r="L98" s="21"/>
      <c r="M98" s="21"/>
      <c r="N98" s="22"/>
      <c r="O98" s="23"/>
      <c r="P98" s="23"/>
      <c r="Q98" s="23"/>
      <c r="R98" s="23"/>
      <c r="S98" s="44"/>
    </row>
    <row r="99" spans="1:20" ht="24" customHeight="1">
      <c r="A99" s="80" t="s">
        <v>200</v>
      </c>
      <c r="B99" s="38" t="s">
        <v>98</v>
      </c>
      <c r="C99" s="19" t="s">
        <v>79</v>
      </c>
      <c r="D99" s="19"/>
      <c r="E99" s="31"/>
      <c r="F99" s="28"/>
      <c r="G99" s="28"/>
      <c r="H99" s="28"/>
      <c r="I99" s="28"/>
      <c r="J99" s="28"/>
      <c r="K99" s="34"/>
      <c r="L99" s="21" t="str">
        <f>C99</f>
        <v>gb</v>
      </c>
      <c r="M99" s="21">
        <v>1</v>
      </c>
      <c r="N99" s="22">
        <f>ROUND(F100+G100+H100,2)</f>
        <v>1.72</v>
      </c>
      <c r="O99" s="23">
        <f aca="true" t="shared" si="21" ref="O99:O137">ROUND(N99*0.2359,2)</f>
        <v>0.41</v>
      </c>
      <c r="P99" s="23">
        <f>N99+O99</f>
        <v>2.13</v>
      </c>
      <c r="Q99" s="23">
        <f aca="true" t="shared" si="22" ref="Q99:Q137">ROUND(P99*0.05,2)</f>
        <v>0.11</v>
      </c>
      <c r="R99" s="23">
        <f>(P99+Q99)*0.21</f>
        <v>0.47039999999999993</v>
      </c>
      <c r="S99" s="44">
        <f>P99+Q99+R99</f>
        <v>2.7104</v>
      </c>
      <c r="T99" s="46" t="s">
        <v>135</v>
      </c>
    </row>
    <row r="100" spans="1:19" ht="12" hidden="1">
      <c r="A100" s="80"/>
      <c r="B100" s="38" t="s">
        <v>15</v>
      </c>
      <c r="C100" s="17" t="s">
        <v>16</v>
      </c>
      <c r="D100" s="29">
        <v>0.2</v>
      </c>
      <c r="E100" s="12">
        <v>7.5</v>
      </c>
      <c r="F100" s="13">
        <f>ROUND(D100*E100,2)</f>
        <v>1.5</v>
      </c>
      <c r="G100" s="13">
        <f>ROUND(0.09*F100,2)</f>
        <v>0.14</v>
      </c>
      <c r="H100" s="13">
        <f>ROUND(0.05*(F100),2)</f>
        <v>0.08</v>
      </c>
      <c r="I100" s="13">
        <f>ROUND((F100+H100+G100)*0.2359,2)</f>
        <v>0.41</v>
      </c>
      <c r="J100" s="13">
        <f>SUM(F100:I100)</f>
        <v>2.1300000000000003</v>
      </c>
      <c r="K100" s="9">
        <f>ROUND(F100+G100+H100,2)</f>
        <v>1.72</v>
      </c>
      <c r="L100" s="21"/>
      <c r="M100" s="21"/>
      <c r="N100" s="22"/>
      <c r="O100" s="23"/>
      <c r="P100" s="23"/>
      <c r="Q100" s="23"/>
      <c r="R100" s="23"/>
      <c r="S100" s="44"/>
    </row>
    <row r="101" spans="1:20" ht="24" customHeight="1">
      <c r="A101" s="80" t="s">
        <v>201</v>
      </c>
      <c r="B101" s="38" t="s">
        <v>99</v>
      </c>
      <c r="C101" s="19" t="s">
        <v>56</v>
      </c>
      <c r="D101" s="19"/>
      <c r="E101" s="31"/>
      <c r="F101" s="28"/>
      <c r="G101" s="28"/>
      <c r="H101" s="28"/>
      <c r="I101" s="28"/>
      <c r="J101" s="28"/>
      <c r="K101" s="34"/>
      <c r="L101" s="21" t="str">
        <f>C101</f>
        <v>t.m.</v>
      </c>
      <c r="M101" s="21">
        <v>1</v>
      </c>
      <c r="N101" s="22">
        <f aca="true" t="shared" si="23" ref="N101:N137">ROUND(F102+G102+H102,2)</f>
        <v>3</v>
      </c>
      <c r="O101" s="23">
        <f t="shared" si="21"/>
        <v>0.71</v>
      </c>
      <c r="P101" s="23">
        <f aca="true" t="shared" si="24" ref="P101:P137">N101+O101</f>
        <v>3.71</v>
      </c>
      <c r="Q101" s="23">
        <f t="shared" si="22"/>
        <v>0.19</v>
      </c>
      <c r="R101" s="23">
        <f aca="true" t="shared" si="25" ref="R101:R137">(P101+Q101)*0.21</f>
        <v>0.819</v>
      </c>
      <c r="S101" s="44">
        <f aca="true" t="shared" si="26" ref="S101:S137">P101+Q101+R101</f>
        <v>4.718999999999999</v>
      </c>
      <c r="T101" s="46" t="s">
        <v>135</v>
      </c>
    </row>
    <row r="102" spans="1:19" ht="12" hidden="1">
      <c r="A102" s="80"/>
      <c r="B102" s="38" t="s">
        <v>15</v>
      </c>
      <c r="C102" s="17" t="s">
        <v>16</v>
      </c>
      <c r="D102" s="29">
        <v>0.35</v>
      </c>
      <c r="E102" s="12">
        <v>7.5</v>
      </c>
      <c r="F102" s="13">
        <f>ROUND(D102*E102,2)</f>
        <v>2.63</v>
      </c>
      <c r="G102" s="13">
        <f>ROUND(0.09*F102,2)</f>
        <v>0.24</v>
      </c>
      <c r="H102" s="13">
        <f>ROUND(0.05*(F102),2)</f>
        <v>0.13</v>
      </c>
      <c r="I102" s="13">
        <f>ROUND((F102+H102+G102)*0.2359,2)</f>
        <v>0.71</v>
      </c>
      <c r="J102" s="13">
        <f>SUM(F102:I102)</f>
        <v>3.71</v>
      </c>
      <c r="K102" s="9">
        <f>ROUND(F102+G102+H102,2)</f>
        <v>3</v>
      </c>
      <c r="L102" s="21"/>
      <c r="M102" s="21"/>
      <c r="N102" s="22"/>
      <c r="O102" s="23"/>
      <c r="P102" s="23"/>
      <c r="Q102" s="23"/>
      <c r="R102" s="23"/>
      <c r="S102" s="44"/>
    </row>
    <row r="103" spans="1:20" ht="24" customHeight="1">
      <c r="A103" s="80" t="s">
        <v>202</v>
      </c>
      <c r="B103" s="38" t="s">
        <v>100</v>
      </c>
      <c r="C103" s="17" t="s">
        <v>56</v>
      </c>
      <c r="D103" s="17"/>
      <c r="E103" s="30"/>
      <c r="F103" s="29"/>
      <c r="G103" s="29"/>
      <c r="H103" s="29"/>
      <c r="I103" s="29"/>
      <c r="J103" s="29"/>
      <c r="K103" s="31"/>
      <c r="L103" s="21" t="str">
        <f>C103</f>
        <v>t.m.</v>
      </c>
      <c r="M103" s="21">
        <v>1</v>
      </c>
      <c r="N103" s="22">
        <f t="shared" si="23"/>
        <v>5.98</v>
      </c>
      <c r="O103" s="23">
        <f t="shared" si="21"/>
        <v>1.41</v>
      </c>
      <c r="P103" s="23">
        <f t="shared" si="24"/>
        <v>7.390000000000001</v>
      </c>
      <c r="Q103" s="23">
        <f t="shared" si="22"/>
        <v>0.37</v>
      </c>
      <c r="R103" s="23">
        <f t="shared" si="25"/>
        <v>1.6296000000000002</v>
      </c>
      <c r="S103" s="44">
        <f t="shared" si="26"/>
        <v>9.389600000000002</v>
      </c>
      <c r="T103" s="46" t="s">
        <v>135</v>
      </c>
    </row>
    <row r="104" spans="1:19" ht="12" hidden="1">
      <c r="A104" s="80"/>
      <c r="B104" s="38" t="s">
        <v>15</v>
      </c>
      <c r="C104" s="17" t="s">
        <v>16</v>
      </c>
      <c r="D104" s="29">
        <v>0.7</v>
      </c>
      <c r="E104" s="12">
        <v>7.5</v>
      </c>
      <c r="F104" s="13">
        <f>ROUND(D104*E104,2)</f>
        <v>5.25</v>
      </c>
      <c r="G104" s="13">
        <f>ROUND(0.09*F104,2)</f>
        <v>0.47</v>
      </c>
      <c r="H104" s="13">
        <f>ROUND(0.05*(F104),2)</f>
        <v>0.26</v>
      </c>
      <c r="I104" s="13">
        <f>ROUND((F104+H104+G104)*0.2359,2)</f>
        <v>1.41</v>
      </c>
      <c r="J104" s="13">
        <f>SUM(F104:I104)</f>
        <v>7.39</v>
      </c>
      <c r="K104" s="9">
        <f>ROUND(F104+G104+H104,2)</f>
        <v>5.98</v>
      </c>
      <c r="L104" s="21"/>
      <c r="M104" s="21"/>
      <c r="N104" s="22"/>
      <c r="O104" s="23"/>
      <c r="P104" s="23"/>
      <c r="Q104" s="23"/>
      <c r="R104" s="23"/>
      <c r="S104" s="44"/>
    </row>
    <row r="105" spans="1:20" ht="24" customHeight="1">
      <c r="A105" s="80" t="s">
        <v>203</v>
      </c>
      <c r="B105" s="38" t="s">
        <v>101</v>
      </c>
      <c r="C105" s="19" t="s">
        <v>79</v>
      </c>
      <c r="D105" s="19"/>
      <c r="E105" s="31"/>
      <c r="F105" s="28"/>
      <c r="G105" s="28"/>
      <c r="H105" s="28"/>
      <c r="I105" s="28"/>
      <c r="J105" s="28"/>
      <c r="K105" s="34"/>
      <c r="L105" s="21" t="str">
        <f>C105</f>
        <v>gb</v>
      </c>
      <c r="M105" s="21">
        <v>1</v>
      </c>
      <c r="N105" s="22">
        <f t="shared" si="23"/>
        <v>1.72</v>
      </c>
      <c r="O105" s="23">
        <f t="shared" si="21"/>
        <v>0.41</v>
      </c>
      <c r="P105" s="23">
        <f t="shared" si="24"/>
        <v>2.13</v>
      </c>
      <c r="Q105" s="23">
        <f t="shared" si="22"/>
        <v>0.11</v>
      </c>
      <c r="R105" s="23">
        <f t="shared" si="25"/>
        <v>0.47039999999999993</v>
      </c>
      <c r="S105" s="44">
        <f t="shared" si="26"/>
        <v>2.7104</v>
      </c>
      <c r="T105" s="46" t="s">
        <v>135</v>
      </c>
    </row>
    <row r="106" spans="1:20" ht="12" hidden="1">
      <c r="A106" s="80"/>
      <c r="B106" s="38" t="s">
        <v>15</v>
      </c>
      <c r="C106" s="17" t="s">
        <v>16</v>
      </c>
      <c r="D106" s="29">
        <v>0.2</v>
      </c>
      <c r="E106" s="12">
        <v>7.5</v>
      </c>
      <c r="F106" s="13">
        <f>ROUND(D106*E106,2)</f>
        <v>1.5</v>
      </c>
      <c r="G106" s="13">
        <f>ROUND(0.09*F106,2)</f>
        <v>0.14</v>
      </c>
      <c r="H106" s="13">
        <f>ROUND(0.05*(F106),2)</f>
        <v>0.08</v>
      </c>
      <c r="I106" s="13">
        <f>ROUND((F106+H106+G106)*0.2359,2)</f>
        <v>0.41</v>
      </c>
      <c r="J106" s="13">
        <f>SUM(F106:I106)</f>
        <v>2.1300000000000003</v>
      </c>
      <c r="K106" s="9">
        <f>ROUND(F106+G106+H106,2)</f>
        <v>1.72</v>
      </c>
      <c r="L106" s="21"/>
      <c r="M106" s="21"/>
      <c r="N106" s="22"/>
      <c r="O106" s="23"/>
      <c r="P106" s="23"/>
      <c r="Q106" s="23"/>
      <c r="R106" s="23"/>
      <c r="S106" s="44"/>
      <c r="T106" s="46" t="s">
        <v>135</v>
      </c>
    </row>
    <row r="107" spans="1:20" ht="24" customHeight="1">
      <c r="A107" s="80" t="s">
        <v>204</v>
      </c>
      <c r="B107" s="38" t="s">
        <v>224</v>
      </c>
      <c r="C107" s="19" t="s">
        <v>92</v>
      </c>
      <c r="D107" s="19"/>
      <c r="E107" s="31"/>
      <c r="F107" s="28"/>
      <c r="G107" s="28"/>
      <c r="H107" s="28"/>
      <c r="I107" s="28"/>
      <c r="J107" s="28"/>
      <c r="K107" s="34"/>
      <c r="L107" s="21" t="str">
        <f>C107</f>
        <v>st</v>
      </c>
      <c r="M107" s="21">
        <v>1</v>
      </c>
      <c r="N107" s="22">
        <f>ROUND(F108+G108+H108,2)</f>
        <v>8.56</v>
      </c>
      <c r="O107" s="23">
        <f t="shared" si="21"/>
        <v>2.02</v>
      </c>
      <c r="P107" s="23">
        <f>N107+O107</f>
        <v>10.58</v>
      </c>
      <c r="Q107" s="23">
        <f t="shared" si="22"/>
        <v>0.53</v>
      </c>
      <c r="R107" s="23">
        <f>(P107+Q107)*0.21</f>
        <v>2.3331</v>
      </c>
      <c r="S107" s="44">
        <f>P107+Q107+R107</f>
        <v>13.4431</v>
      </c>
      <c r="T107" s="46" t="s">
        <v>135</v>
      </c>
    </row>
    <row r="108" spans="1:19" ht="12" hidden="1">
      <c r="A108" s="80"/>
      <c r="B108" s="38" t="s">
        <v>15</v>
      </c>
      <c r="C108" s="17" t="s">
        <v>16</v>
      </c>
      <c r="D108" s="29">
        <v>1</v>
      </c>
      <c r="E108" s="12">
        <v>7.5</v>
      </c>
      <c r="F108" s="13">
        <f>ROUND(D108*E108,2)</f>
        <v>7.5</v>
      </c>
      <c r="G108" s="13">
        <f>ROUND(0.09*F108,2)</f>
        <v>0.68</v>
      </c>
      <c r="H108" s="13">
        <f>ROUND(0.05*(F108),2)</f>
        <v>0.38</v>
      </c>
      <c r="I108" s="13">
        <f>ROUND((F108+H108+G108)*0.2359,2)</f>
        <v>2.02</v>
      </c>
      <c r="J108" s="13">
        <f>SUM(F108:I108)</f>
        <v>10.58</v>
      </c>
      <c r="K108" s="9">
        <f>ROUND(F108+G108+H108,2)</f>
        <v>8.56</v>
      </c>
      <c r="L108" s="21"/>
      <c r="M108" s="21"/>
      <c r="N108" s="22"/>
      <c r="O108" s="23"/>
      <c r="P108" s="23"/>
      <c r="Q108" s="23"/>
      <c r="R108" s="23"/>
      <c r="S108" s="44"/>
    </row>
    <row r="109" spans="1:20" ht="24" customHeight="1">
      <c r="A109" s="80" t="s">
        <v>227</v>
      </c>
      <c r="B109" s="38" t="s">
        <v>102</v>
      </c>
      <c r="C109" s="19" t="s">
        <v>92</v>
      </c>
      <c r="D109" s="19"/>
      <c r="E109" s="31"/>
      <c r="F109" s="28"/>
      <c r="G109" s="28"/>
      <c r="H109" s="28"/>
      <c r="I109" s="28"/>
      <c r="J109" s="28"/>
      <c r="K109" s="34"/>
      <c r="L109" s="21" t="str">
        <f>C109</f>
        <v>st</v>
      </c>
      <c r="M109" s="21">
        <v>1</v>
      </c>
      <c r="N109" s="22">
        <f t="shared" si="23"/>
        <v>17.1</v>
      </c>
      <c r="O109" s="23">
        <f t="shared" si="21"/>
        <v>4.03</v>
      </c>
      <c r="P109" s="23">
        <f t="shared" si="24"/>
        <v>21.130000000000003</v>
      </c>
      <c r="Q109" s="23">
        <f t="shared" si="22"/>
        <v>1.06</v>
      </c>
      <c r="R109" s="23">
        <f t="shared" si="25"/>
        <v>4.6599</v>
      </c>
      <c r="S109" s="44">
        <f t="shared" si="26"/>
        <v>26.8499</v>
      </c>
      <c r="T109" s="46" t="s">
        <v>135</v>
      </c>
    </row>
    <row r="110" spans="1:19" ht="12" hidden="1">
      <c r="A110" s="80"/>
      <c r="B110" s="38" t="s">
        <v>15</v>
      </c>
      <c r="C110" s="17" t="s">
        <v>16</v>
      </c>
      <c r="D110" s="29">
        <v>2</v>
      </c>
      <c r="E110" s="12">
        <v>7.5</v>
      </c>
      <c r="F110" s="13">
        <f>ROUND(D110*E110,2)</f>
        <v>15</v>
      </c>
      <c r="G110" s="13">
        <f>ROUND(0.09*F110,2)</f>
        <v>1.35</v>
      </c>
      <c r="H110" s="13">
        <f>ROUND(0.05*(F110),2)</f>
        <v>0.75</v>
      </c>
      <c r="I110" s="13">
        <f>ROUND((F110+H110+G110)*0.2359,2)</f>
        <v>4.03</v>
      </c>
      <c r="J110" s="13">
        <f>SUM(F110:I110)</f>
        <v>21.130000000000003</v>
      </c>
      <c r="K110" s="9">
        <f>ROUND(F110+G110+H110,2)</f>
        <v>17.1</v>
      </c>
      <c r="L110" s="21"/>
      <c r="M110" s="21"/>
      <c r="N110" s="22"/>
      <c r="O110" s="23"/>
      <c r="P110" s="23"/>
      <c r="Q110" s="23"/>
      <c r="R110" s="23"/>
      <c r="S110" s="44"/>
    </row>
    <row r="111" spans="1:20" ht="24" customHeight="1">
      <c r="A111" s="80" t="s">
        <v>228</v>
      </c>
      <c r="B111" s="38" t="s">
        <v>103</v>
      </c>
      <c r="C111" s="19" t="s">
        <v>92</v>
      </c>
      <c r="D111" s="19"/>
      <c r="E111" s="31"/>
      <c r="F111" s="28"/>
      <c r="G111" s="28"/>
      <c r="H111" s="28"/>
      <c r="I111" s="28"/>
      <c r="J111" s="28"/>
      <c r="K111" s="34"/>
      <c r="L111" s="21" t="str">
        <f>C111</f>
        <v>st</v>
      </c>
      <c r="M111" s="21">
        <v>1</v>
      </c>
      <c r="N111" s="22">
        <f t="shared" si="23"/>
        <v>17.1</v>
      </c>
      <c r="O111" s="23">
        <f t="shared" si="21"/>
        <v>4.03</v>
      </c>
      <c r="P111" s="23">
        <f t="shared" si="24"/>
        <v>21.130000000000003</v>
      </c>
      <c r="Q111" s="23">
        <f t="shared" si="22"/>
        <v>1.06</v>
      </c>
      <c r="R111" s="23">
        <f t="shared" si="25"/>
        <v>4.6599</v>
      </c>
      <c r="S111" s="44">
        <f t="shared" si="26"/>
        <v>26.8499</v>
      </c>
      <c r="T111" s="46" t="s">
        <v>135</v>
      </c>
    </row>
    <row r="112" spans="1:19" ht="24" customHeight="1" hidden="1">
      <c r="A112" s="80"/>
      <c r="B112" s="38" t="s">
        <v>15</v>
      </c>
      <c r="C112" s="17" t="s">
        <v>16</v>
      </c>
      <c r="D112" s="29">
        <v>2</v>
      </c>
      <c r="E112" s="12">
        <v>7.5</v>
      </c>
      <c r="F112" s="13">
        <f>ROUND(D112*E112,2)</f>
        <v>15</v>
      </c>
      <c r="G112" s="13">
        <f>ROUND(0.09*F112,2)</f>
        <v>1.35</v>
      </c>
      <c r="H112" s="13">
        <f>ROUND(0.05*(F112),2)</f>
        <v>0.75</v>
      </c>
      <c r="I112" s="13">
        <f>ROUND((F112+H112+G112)*0.2359,2)</f>
        <v>4.03</v>
      </c>
      <c r="J112" s="13">
        <f>SUM(F112:I112)</f>
        <v>21.130000000000003</v>
      </c>
      <c r="K112" s="9">
        <f>ROUND(F112+G112+H112,2)</f>
        <v>17.1</v>
      </c>
      <c r="L112" s="21"/>
      <c r="M112" s="21"/>
      <c r="N112" s="22"/>
      <c r="O112" s="23"/>
      <c r="P112" s="23"/>
      <c r="Q112" s="23"/>
      <c r="R112" s="23"/>
      <c r="S112" s="44"/>
    </row>
    <row r="113" spans="1:20" ht="24" customHeight="1">
      <c r="A113" s="80" t="s">
        <v>229</v>
      </c>
      <c r="B113" s="38" t="s">
        <v>225</v>
      </c>
      <c r="C113" s="19" t="s">
        <v>92</v>
      </c>
      <c r="D113" s="19"/>
      <c r="E113" s="31"/>
      <c r="F113" s="28"/>
      <c r="G113" s="28"/>
      <c r="H113" s="28"/>
      <c r="I113" s="28"/>
      <c r="J113" s="28"/>
      <c r="K113" s="34"/>
      <c r="L113" s="21" t="str">
        <f>C113</f>
        <v>st</v>
      </c>
      <c r="M113" s="21">
        <v>1</v>
      </c>
      <c r="N113" s="22">
        <f t="shared" si="23"/>
        <v>17.1</v>
      </c>
      <c r="O113" s="23">
        <f t="shared" si="21"/>
        <v>4.03</v>
      </c>
      <c r="P113" s="23">
        <f t="shared" si="24"/>
        <v>21.130000000000003</v>
      </c>
      <c r="Q113" s="23">
        <f t="shared" si="22"/>
        <v>1.06</v>
      </c>
      <c r="R113" s="23">
        <f t="shared" si="25"/>
        <v>4.6599</v>
      </c>
      <c r="S113" s="44">
        <f t="shared" si="26"/>
        <v>26.8499</v>
      </c>
      <c r="T113" s="46" t="s">
        <v>135</v>
      </c>
    </row>
    <row r="114" spans="1:19" ht="24" customHeight="1" hidden="1">
      <c r="A114" s="80"/>
      <c r="B114" s="38" t="s">
        <v>15</v>
      </c>
      <c r="C114" s="17" t="s">
        <v>16</v>
      </c>
      <c r="D114" s="29">
        <v>2</v>
      </c>
      <c r="E114" s="12">
        <v>7.5</v>
      </c>
      <c r="F114" s="13">
        <f>ROUND(D114*E114,2)</f>
        <v>15</v>
      </c>
      <c r="G114" s="13">
        <f>ROUND(0.09*F114,2)</f>
        <v>1.35</v>
      </c>
      <c r="H114" s="13">
        <f>ROUND(0.05*(F114),2)</f>
        <v>0.75</v>
      </c>
      <c r="I114" s="13">
        <f>ROUND((F114+H114+G114)*0.2359,2)</f>
        <v>4.03</v>
      </c>
      <c r="J114" s="13">
        <f>SUM(F114:I114)</f>
        <v>21.130000000000003</v>
      </c>
      <c r="K114" s="9">
        <f>ROUND(F114+G114+H114,2)</f>
        <v>17.1</v>
      </c>
      <c r="L114" s="21"/>
      <c r="M114" s="21"/>
      <c r="N114" s="22"/>
      <c r="O114" s="23"/>
      <c r="P114" s="23"/>
      <c r="Q114" s="23"/>
      <c r="R114" s="23"/>
      <c r="S114" s="44"/>
    </row>
    <row r="115" spans="1:20" ht="24" customHeight="1">
      <c r="A115" s="80" t="s">
        <v>230</v>
      </c>
      <c r="B115" s="38" t="s">
        <v>146</v>
      </c>
      <c r="C115" s="19" t="s">
        <v>92</v>
      </c>
      <c r="D115" s="19"/>
      <c r="E115" s="31"/>
      <c r="F115" s="28"/>
      <c r="G115" s="28"/>
      <c r="H115" s="28"/>
      <c r="I115" s="28"/>
      <c r="J115" s="28"/>
      <c r="K115" s="34"/>
      <c r="L115" s="21" t="str">
        <f>C115</f>
        <v>st</v>
      </c>
      <c r="M115" s="21">
        <v>1</v>
      </c>
      <c r="N115" s="22">
        <f t="shared" si="23"/>
        <v>19.92</v>
      </c>
      <c r="O115" s="23">
        <f t="shared" si="21"/>
        <v>4.7</v>
      </c>
      <c r="P115" s="23">
        <f t="shared" si="24"/>
        <v>24.62</v>
      </c>
      <c r="Q115" s="23">
        <f t="shared" si="22"/>
        <v>1.23</v>
      </c>
      <c r="R115" s="23">
        <f t="shared" si="25"/>
        <v>5.4285</v>
      </c>
      <c r="S115" s="44">
        <f t="shared" si="26"/>
        <v>31.2785</v>
      </c>
      <c r="T115" s="46" t="s">
        <v>135</v>
      </c>
    </row>
    <row r="116" spans="1:19" ht="24" customHeight="1" hidden="1">
      <c r="A116" s="80"/>
      <c r="B116" s="38" t="s">
        <v>15</v>
      </c>
      <c r="C116" s="17" t="s">
        <v>16</v>
      </c>
      <c r="D116" s="29">
        <v>2.33</v>
      </c>
      <c r="E116" s="12">
        <v>7.5</v>
      </c>
      <c r="F116" s="13">
        <f>ROUND(D116*E116,2)</f>
        <v>17.48</v>
      </c>
      <c r="G116" s="13">
        <f>ROUND(0.09*F116,2)</f>
        <v>1.57</v>
      </c>
      <c r="H116" s="13">
        <f>ROUND(0.05*(F116),2)</f>
        <v>0.87</v>
      </c>
      <c r="I116" s="13">
        <f>ROUND((F116+H116+G116)*0.2359,2)</f>
        <v>4.7</v>
      </c>
      <c r="J116" s="13">
        <f>SUM(F116:I116)</f>
        <v>24.62</v>
      </c>
      <c r="K116" s="9">
        <f>ROUND(F116+G116+H116,2)</f>
        <v>19.92</v>
      </c>
      <c r="L116" s="21"/>
      <c r="M116" s="21"/>
      <c r="N116" s="22"/>
      <c r="O116" s="23"/>
      <c r="P116" s="23"/>
      <c r="Q116" s="23"/>
      <c r="R116" s="23"/>
      <c r="S116" s="44"/>
    </row>
    <row r="117" spans="1:20" s="95" customFormat="1" ht="24" customHeight="1">
      <c r="A117" s="100" t="s">
        <v>231</v>
      </c>
      <c r="B117" s="85" t="s">
        <v>93</v>
      </c>
      <c r="C117" s="86" t="s">
        <v>79</v>
      </c>
      <c r="D117" s="86"/>
      <c r="E117" s="87"/>
      <c r="F117" s="88"/>
      <c r="G117" s="88"/>
      <c r="H117" s="88"/>
      <c r="I117" s="88"/>
      <c r="J117" s="88"/>
      <c r="K117" s="89"/>
      <c r="L117" s="90" t="str">
        <f>C117</f>
        <v>gb</v>
      </c>
      <c r="M117" s="90">
        <v>1</v>
      </c>
      <c r="N117" s="91">
        <f t="shared" si="23"/>
        <v>29.92</v>
      </c>
      <c r="O117" s="92">
        <f t="shared" si="21"/>
        <v>7.06</v>
      </c>
      <c r="P117" s="92">
        <f t="shared" si="24"/>
        <v>36.980000000000004</v>
      </c>
      <c r="Q117" s="92">
        <f t="shared" si="22"/>
        <v>1.85</v>
      </c>
      <c r="R117" s="92">
        <f t="shared" si="25"/>
        <v>8.154300000000001</v>
      </c>
      <c r="S117" s="93">
        <f t="shared" si="26"/>
        <v>46.984300000000005</v>
      </c>
      <c r="T117" s="94" t="s">
        <v>135</v>
      </c>
    </row>
    <row r="118" spans="1:19" ht="24" customHeight="1" hidden="1">
      <c r="A118" s="80"/>
      <c r="B118" s="38" t="s">
        <v>15</v>
      </c>
      <c r="C118" s="17" t="s">
        <v>16</v>
      </c>
      <c r="D118" s="29">
        <v>3.5</v>
      </c>
      <c r="E118" s="12">
        <v>7.5</v>
      </c>
      <c r="F118" s="13">
        <f>ROUND(D118*E118,2)</f>
        <v>26.25</v>
      </c>
      <c r="G118" s="13">
        <f>ROUND(0.09*F118,2)</f>
        <v>2.36</v>
      </c>
      <c r="H118" s="13">
        <f>ROUND(0.05*(F118),2)</f>
        <v>1.31</v>
      </c>
      <c r="I118" s="13">
        <f>ROUND((F118+H118+G118)*0.2359,2)</f>
        <v>7.06</v>
      </c>
      <c r="J118" s="13">
        <f>SUM(F118:I118)</f>
        <v>36.98</v>
      </c>
      <c r="K118" s="9">
        <f>ROUND(F118+G118+H118,2)</f>
        <v>29.92</v>
      </c>
      <c r="L118" s="21"/>
      <c r="M118" s="21"/>
      <c r="N118" s="22"/>
      <c r="O118" s="23"/>
      <c r="P118" s="23"/>
      <c r="Q118" s="23"/>
      <c r="R118" s="23"/>
      <c r="S118" s="44"/>
    </row>
    <row r="119" spans="1:20" ht="24" customHeight="1">
      <c r="A119" s="80" t="s">
        <v>232</v>
      </c>
      <c r="B119" s="38" t="s">
        <v>194</v>
      </c>
      <c r="C119" s="19" t="s">
        <v>79</v>
      </c>
      <c r="D119" s="19"/>
      <c r="E119" s="31"/>
      <c r="F119" s="28"/>
      <c r="G119" s="28"/>
      <c r="H119" s="28"/>
      <c r="I119" s="28"/>
      <c r="J119" s="28"/>
      <c r="K119" s="34"/>
      <c r="L119" s="21" t="str">
        <f>C119</f>
        <v>gb</v>
      </c>
      <c r="M119" s="21">
        <v>1</v>
      </c>
      <c r="N119" s="22">
        <f t="shared" si="23"/>
        <v>45.32</v>
      </c>
      <c r="O119" s="23">
        <f t="shared" si="21"/>
        <v>10.69</v>
      </c>
      <c r="P119" s="23">
        <f t="shared" si="24"/>
        <v>56.01</v>
      </c>
      <c r="Q119" s="23">
        <f t="shared" si="22"/>
        <v>2.8</v>
      </c>
      <c r="R119" s="23">
        <f t="shared" si="25"/>
        <v>12.3501</v>
      </c>
      <c r="S119" s="44">
        <f t="shared" si="26"/>
        <v>71.1601</v>
      </c>
      <c r="T119" s="46" t="s">
        <v>135</v>
      </c>
    </row>
    <row r="120" spans="1:19" ht="24" customHeight="1" hidden="1">
      <c r="A120" s="80"/>
      <c r="B120" s="38" t="s">
        <v>15</v>
      </c>
      <c r="C120" s="17" t="s">
        <v>16</v>
      </c>
      <c r="D120" s="29">
        <v>5.3</v>
      </c>
      <c r="E120" s="12">
        <v>7.5</v>
      </c>
      <c r="F120" s="13">
        <f>ROUND(D120*E120,2)</f>
        <v>39.75</v>
      </c>
      <c r="G120" s="13">
        <f>ROUND(0.09*F120,2)</f>
        <v>3.58</v>
      </c>
      <c r="H120" s="13">
        <f>ROUND(0.05*(F120),2)</f>
        <v>1.99</v>
      </c>
      <c r="I120" s="13">
        <f>ROUND((F120+H120+G120)*0.2359,2)</f>
        <v>10.69</v>
      </c>
      <c r="J120" s="13">
        <f>SUM(F120:I120)</f>
        <v>56.01</v>
      </c>
      <c r="K120" s="9">
        <f>ROUND(F120+G120+H120,2)</f>
        <v>45.32</v>
      </c>
      <c r="L120" s="21"/>
      <c r="M120" s="21"/>
      <c r="N120" s="22"/>
      <c r="O120" s="23"/>
      <c r="P120" s="23"/>
      <c r="Q120" s="23"/>
      <c r="R120" s="23"/>
      <c r="S120" s="44"/>
    </row>
    <row r="121" spans="1:20" ht="24" customHeight="1">
      <c r="A121" s="80" t="s">
        <v>233</v>
      </c>
      <c r="B121" s="38" t="s">
        <v>147</v>
      </c>
      <c r="C121" s="19" t="s">
        <v>80</v>
      </c>
      <c r="D121" s="19"/>
      <c r="E121" s="31"/>
      <c r="F121" s="28"/>
      <c r="G121" s="28"/>
      <c r="H121" s="28"/>
      <c r="I121" s="28"/>
      <c r="J121" s="28"/>
      <c r="K121" s="34"/>
      <c r="L121" s="21" t="str">
        <f>C121</f>
        <v>kompl</v>
      </c>
      <c r="M121" s="21">
        <v>1</v>
      </c>
      <c r="N121" s="22">
        <f t="shared" si="23"/>
        <v>12.82</v>
      </c>
      <c r="O121" s="23">
        <f t="shared" si="21"/>
        <v>3.02</v>
      </c>
      <c r="P121" s="23">
        <f t="shared" si="24"/>
        <v>15.84</v>
      </c>
      <c r="Q121" s="23">
        <f t="shared" si="22"/>
        <v>0.79</v>
      </c>
      <c r="R121" s="23">
        <f t="shared" si="25"/>
        <v>3.4922999999999997</v>
      </c>
      <c r="S121" s="44">
        <f t="shared" si="26"/>
        <v>20.1223</v>
      </c>
      <c r="T121" s="46" t="s">
        <v>135</v>
      </c>
    </row>
    <row r="122" spans="1:19" ht="24" customHeight="1" hidden="1">
      <c r="A122" s="80"/>
      <c r="B122" s="38" t="s">
        <v>15</v>
      </c>
      <c r="C122" s="17" t="s">
        <v>16</v>
      </c>
      <c r="D122" s="29">
        <v>1.5</v>
      </c>
      <c r="E122" s="12">
        <v>7.5</v>
      </c>
      <c r="F122" s="13">
        <f>ROUND(D122*E122,2)</f>
        <v>11.25</v>
      </c>
      <c r="G122" s="13">
        <f>ROUND(0.09*F122,2)</f>
        <v>1.01</v>
      </c>
      <c r="H122" s="13">
        <f>ROUND(0.05*(F122),2)</f>
        <v>0.56</v>
      </c>
      <c r="I122" s="13">
        <f>ROUND((F122+H122+G122)*0.2359,2)</f>
        <v>3.02</v>
      </c>
      <c r="J122" s="13">
        <f>SUM(F122:I122)</f>
        <v>15.84</v>
      </c>
      <c r="K122" s="9">
        <f>ROUND(F122+G122+H122,2)</f>
        <v>12.82</v>
      </c>
      <c r="L122" s="21"/>
      <c r="M122" s="21"/>
      <c r="N122" s="22"/>
      <c r="O122" s="23"/>
      <c r="P122" s="23"/>
      <c r="Q122" s="23"/>
      <c r="R122" s="23"/>
      <c r="S122" s="44"/>
    </row>
    <row r="123" spans="1:20" ht="24" customHeight="1">
      <c r="A123" s="80" t="s">
        <v>234</v>
      </c>
      <c r="B123" s="38" t="s">
        <v>108</v>
      </c>
      <c r="C123" s="17" t="s">
        <v>80</v>
      </c>
      <c r="D123" s="17"/>
      <c r="E123" s="30"/>
      <c r="F123" s="29"/>
      <c r="G123" s="29"/>
      <c r="H123" s="29"/>
      <c r="I123" s="29"/>
      <c r="J123" s="29"/>
      <c r="K123" s="31"/>
      <c r="L123" s="21" t="str">
        <f>C123</f>
        <v>kompl</v>
      </c>
      <c r="M123" s="21">
        <v>1</v>
      </c>
      <c r="N123" s="22">
        <f t="shared" si="23"/>
        <v>12.82</v>
      </c>
      <c r="O123" s="23">
        <f t="shared" si="21"/>
        <v>3.02</v>
      </c>
      <c r="P123" s="23">
        <f t="shared" si="24"/>
        <v>15.84</v>
      </c>
      <c r="Q123" s="23">
        <f t="shared" si="22"/>
        <v>0.79</v>
      </c>
      <c r="R123" s="23">
        <f t="shared" si="25"/>
        <v>3.4922999999999997</v>
      </c>
      <c r="S123" s="44">
        <f t="shared" si="26"/>
        <v>20.1223</v>
      </c>
      <c r="T123" s="46" t="s">
        <v>135</v>
      </c>
    </row>
    <row r="124" spans="1:19" ht="24" customHeight="1" hidden="1">
      <c r="A124" s="80"/>
      <c r="B124" s="38" t="s">
        <v>15</v>
      </c>
      <c r="C124" s="17" t="s">
        <v>16</v>
      </c>
      <c r="D124" s="29">
        <v>1.5</v>
      </c>
      <c r="E124" s="12">
        <v>7.5</v>
      </c>
      <c r="F124" s="13">
        <f>ROUND(D124*E124,2)</f>
        <v>11.25</v>
      </c>
      <c r="G124" s="13">
        <f>ROUND(0.09*F124,2)</f>
        <v>1.01</v>
      </c>
      <c r="H124" s="13">
        <f>ROUND(0.05*(F124),2)</f>
        <v>0.56</v>
      </c>
      <c r="I124" s="13">
        <f>ROUND((F124+H124+G124)*0.2359,2)</f>
        <v>3.02</v>
      </c>
      <c r="J124" s="13">
        <f>SUM(F124:I124)</f>
        <v>15.84</v>
      </c>
      <c r="K124" s="9">
        <f>ROUND(F124+G124+H124,2)</f>
        <v>12.82</v>
      </c>
      <c r="L124" s="21"/>
      <c r="M124" s="21"/>
      <c r="N124" s="22"/>
      <c r="O124" s="23"/>
      <c r="P124" s="23"/>
      <c r="Q124" s="23"/>
      <c r="R124" s="23"/>
      <c r="S124" s="44"/>
    </row>
    <row r="125" spans="1:20" ht="24" customHeight="1">
      <c r="A125" s="80" t="s">
        <v>235</v>
      </c>
      <c r="B125" s="38" t="s">
        <v>108</v>
      </c>
      <c r="C125" s="17" t="s">
        <v>80</v>
      </c>
      <c r="D125" s="17"/>
      <c r="E125" s="30"/>
      <c r="F125" s="29"/>
      <c r="G125" s="29"/>
      <c r="H125" s="29"/>
      <c r="I125" s="29"/>
      <c r="J125" s="29"/>
      <c r="K125" s="31"/>
      <c r="L125" s="21" t="str">
        <f>C125</f>
        <v>kompl</v>
      </c>
      <c r="M125" s="21">
        <v>1</v>
      </c>
      <c r="N125" s="22">
        <f t="shared" si="23"/>
        <v>12.82</v>
      </c>
      <c r="O125" s="23">
        <f t="shared" si="21"/>
        <v>3.02</v>
      </c>
      <c r="P125" s="23">
        <f t="shared" si="24"/>
        <v>15.84</v>
      </c>
      <c r="Q125" s="23">
        <f t="shared" si="22"/>
        <v>0.79</v>
      </c>
      <c r="R125" s="23">
        <f t="shared" si="25"/>
        <v>3.4922999999999997</v>
      </c>
      <c r="S125" s="44">
        <f t="shared" si="26"/>
        <v>20.1223</v>
      </c>
      <c r="T125" s="46" t="s">
        <v>135</v>
      </c>
    </row>
    <row r="126" spans="1:19" ht="24" customHeight="1" hidden="1">
      <c r="A126" s="80"/>
      <c r="B126" s="38" t="s">
        <v>15</v>
      </c>
      <c r="C126" s="17" t="s">
        <v>16</v>
      </c>
      <c r="D126" s="29">
        <v>1.5</v>
      </c>
      <c r="E126" s="12">
        <v>7.5</v>
      </c>
      <c r="F126" s="13">
        <f>ROUND(D126*E126,2)</f>
        <v>11.25</v>
      </c>
      <c r="G126" s="13">
        <f>ROUND(0.09*F126,2)</f>
        <v>1.01</v>
      </c>
      <c r="H126" s="13">
        <f>ROUND(0.05*(F126),2)</f>
        <v>0.56</v>
      </c>
      <c r="I126" s="13">
        <f>ROUND((F126+H126+G126)*0.2359,2)</f>
        <v>3.02</v>
      </c>
      <c r="J126" s="13">
        <f>SUM(F126:I126)</f>
        <v>15.84</v>
      </c>
      <c r="K126" s="9">
        <f>ROUND(F126+G126+H126,2)</f>
        <v>12.82</v>
      </c>
      <c r="L126" s="21"/>
      <c r="M126" s="21"/>
      <c r="N126" s="22"/>
      <c r="O126" s="23"/>
      <c r="P126" s="23"/>
      <c r="Q126" s="23"/>
      <c r="R126" s="23"/>
      <c r="S126" s="44"/>
    </row>
    <row r="127" spans="1:20" ht="24" customHeight="1">
      <c r="A127" s="80" t="s">
        <v>236</v>
      </c>
      <c r="B127" s="38" t="s">
        <v>78</v>
      </c>
      <c r="C127" s="1" t="s">
        <v>80</v>
      </c>
      <c r="D127" s="8"/>
      <c r="E127" s="9"/>
      <c r="F127" s="10"/>
      <c r="G127" s="10"/>
      <c r="H127" s="10"/>
      <c r="I127" s="10"/>
      <c r="J127" s="10"/>
      <c r="K127" s="15"/>
      <c r="L127" s="21" t="str">
        <f>C127</f>
        <v>kompl</v>
      </c>
      <c r="M127" s="21">
        <v>1</v>
      </c>
      <c r="N127" s="22">
        <f t="shared" si="23"/>
        <v>5.73</v>
      </c>
      <c r="O127" s="23">
        <f t="shared" si="21"/>
        <v>1.35</v>
      </c>
      <c r="P127" s="23">
        <f t="shared" si="24"/>
        <v>7.08</v>
      </c>
      <c r="Q127" s="23">
        <f t="shared" si="22"/>
        <v>0.35</v>
      </c>
      <c r="R127" s="23">
        <f t="shared" si="25"/>
        <v>1.5602999999999998</v>
      </c>
      <c r="S127" s="44">
        <f t="shared" si="26"/>
        <v>8.9903</v>
      </c>
      <c r="T127" s="46" t="s">
        <v>135</v>
      </c>
    </row>
    <row r="128" spans="1:19" ht="24" customHeight="1" hidden="1">
      <c r="A128" s="80"/>
      <c r="B128" s="38" t="s">
        <v>15</v>
      </c>
      <c r="C128" s="4" t="s">
        <v>16</v>
      </c>
      <c r="D128" s="13">
        <v>0.67</v>
      </c>
      <c r="E128" s="12">
        <v>7.5</v>
      </c>
      <c r="F128" s="13">
        <f>ROUND(D128*E128,2)</f>
        <v>5.03</v>
      </c>
      <c r="G128" s="13">
        <f>ROUND(0.09*F128,2)</f>
        <v>0.45</v>
      </c>
      <c r="H128" s="13">
        <f>ROUND(0.05*(F128),2)</f>
        <v>0.25</v>
      </c>
      <c r="I128" s="13">
        <f>ROUND((F128+H128+G128)*0.2359,2)</f>
        <v>1.35</v>
      </c>
      <c r="J128" s="13">
        <f>SUM(F128:I128)</f>
        <v>7.08</v>
      </c>
      <c r="K128" s="9">
        <f>ROUND(F128+G128+H128,2)</f>
        <v>5.73</v>
      </c>
      <c r="L128" s="21"/>
      <c r="M128" s="21"/>
      <c r="N128" s="22"/>
      <c r="O128" s="23"/>
      <c r="P128" s="23"/>
      <c r="Q128" s="23"/>
      <c r="R128" s="23"/>
      <c r="S128" s="44"/>
    </row>
    <row r="129" spans="1:20" ht="24" customHeight="1">
      <c r="A129" s="80" t="s">
        <v>237</v>
      </c>
      <c r="B129" s="38" t="s">
        <v>114</v>
      </c>
      <c r="C129" s="1" t="s">
        <v>80</v>
      </c>
      <c r="D129" s="8"/>
      <c r="E129" s="9"/>
      <c r="F129" s="10"/>
      <c r="G129" s="10"/>
      <c r="H129" s="10"/>
      <c r="I129" s="10"/>
      <c r="J129" s="10"/>
      <c r="K129" s="15"/>
      <c r="L129" s="21" t="str">
        <f>C129</f>
        <v>kompl</v>
      </c>
      <c r="M129" s="21">
        <v>1</v>
      </c>
      <c r="N129" s="22">
        <f t="shared" si="23"/>
        <v>25.66</v>
      </c>
      <c r="O129" s="23">
        <f t="shared" si="21"/>
        <v>6.05</v>
      </c>
      <c r="P129" s="23">
        <f t="shared" si="24"/>
        <v>31.71</v>
      </c>
      <c r="Q129" s="23">
        <f t="shared" si="22"/>
        <v>1.59</v>
      </c>
      <c r="R129" s="23">
        <f t="shared" si="25"/>
        <v>6.993</v>
      </c>
      <c r="S129" s="44">
        <f t="shared" si="26"/>
        <v>40.293000000000006</v>
      </c>
      <c r="T129" s="46" t="s">
        <v>135</v>
      </c>
    </row>
    <row r="130" spans="1:19" ht="24" customHeight="1" hidden="1">
      <c r="A130" s="80"/>
      <c r="B130" s="38" t="s">
        <v>15</v>
      </c>
      <c r="C130" s="4" t="s">
        <v>16</v>
      </c>
      <c r="D130" s="13">
        <v>3</v>
      </c>
      <c r="E130" s="12">
        <v>7.5</v>
      </c>
      <c r="F130" s="13">
        <f>ROUND(D130*E130,2)</f>
        <v>22.5</v>
      </c>
      <c r="G130" s="13">
        <f>ROUND(0.09*F130,2)</f>
        <v>2.03</v>
      </c>
      <c r="H130" s="13">
        <f>ROUND(0.05*(F130),2)</f>
        <v>1.13</v>
      </c>
      <c r="I130" s="13">
        <f>ROUND((F130+H130+G130)*0.2359,2)</f>
        <v>6.05</v>
      </c>
      <c r="J130" s="13">
        <f>SUM(F130:I130)</f>
        <v>31.71</v>
      </c>
      <c r="K130" s="9">
        <f>ROUND(F130+G130+H130,2)</f>
        <v>25.66</v>
      </c>
      <c r="L130" s="21"/>
      <c r="M130" s="21"/>
      <c r="N130" s="22"/>
      <c r="O130" s="23"/>
      <c r="P130" s="23"/>
      <c r="Q130" s="23"/>
      <c r="R130" s="23"/>
      <c r="S130" s="44"/>
    </row>
    <row r="131" spans="1:20" ht="24" customHeight="1">
      <c r="A131" s="80" t="s">
        <v>238</v>
      </c>
      <c r="B131" s="38" t="s">
        <v>109</v>
      </c>
      <c r="C131" s="19" t="s">
        <v>79</v>
      </c>
      <c r="D131" s="19"/>
      <c r="E131" s="31"/>
      <c r="F131" s="28"/>
      <c r="G131" s="28"/>
      <c r="H131" s="28"/>
      <c r="I131" s="28"/>
      <c r="J131" s="28"/>
      <c r="K131" s="34"/>
      <c r="L131" s="21" t="str">
        <f>C131</f>
        <v>gb</v>
      </c>
      <c r="M131" s="21">
        <v>1</v>
      </c>
      <c r="N131" s="22">
        <f t="shared" si="23"/>
        <v>6.16</v>
      </c>
      <c r="O131" s="23">
        <f t="shared" si="21"/>
        <v>1.45</v>
      </c>
      <c r="P131" s="23">
        <f t="shared" si="24"/>
        <v>7.61</v>
      </c>
      <c r="Q131" s="23">
        <f t="shared" si="22"/>
        <v>0.38</v>
      </c>
      <c r="R131" s="23">
        <f t="shared" si="25"/>
        <v>1.6779</v>
      </c>
      <c r="S131" s="44">
        <f t="shared" si="26"/>
        <v>9.6679</v>
      </c>
      <c r="T131" s="46" t="s">
        <v>135</v>
      </c>
    </row>
    <row r="132" spans="1:19" ht="24" customHeight="1" hidden="1">
      <c r="A132" s="80"/>
      <c r="B132" s="38" t="s">
        <v>15</v>
      </c>
      <c r="C132" s="17" t="s">
        <v>16</v>
      </c>
      <c r="D132" s="29">
        <v>0.72</v>
      </c>
      <c r="E132" s="12">
        <v>7.5</v>
      </c>
      <c r="F132" s="13">
        <f>ROUND(D132*E132,2)</f>
        <v>5.4</v>
      </c>
      <c r="G132" s="13">
        <f>ROUND(0.09*F132,2)</f>
        <v>0.49</v>
      </c>
      <c r="H132" s="13">
        <f>ROUND(0.05*(F132),2)</f>
        <v>0.27</v>
      </c>
      <c r="I132" s="13">
        <f>ROUND((F132+H132+G132)*0.2359,2)</f>
        <v>1.45</v>
      </c>
      <c r="J132" s="13">
        <f>SUM(F132:I132)</f>
        <v>7.61</v>
      </c>
      <c r="K132" s="9">
        <f>ROUND(F132+G132+H132,2)</f>
        <v>6.16</v>
      </c>
      <c r="L132" s="21"/>
      <c r="M132" s="21"/>
      <c r="N132" s="22"/>
      <c r="O132" s="23"/>
      <c r="P132" s="23"/>
      <c r="Q132" s="23"/>
      <c r="R132" s="23"/>
      <c r="S132" s="44"/>
    </row>
    <row r="133" spans="1:20" ht="24" customHeight="1">
      <c r="A133" s="80" t="s">
        <v>239</v>
      </c>
      <c r="B133" s="38" t="s">
        <v>107</v>
      </c>
      <c r="C133" s="17" t="s">
        <v>80</v>
      </c>
      <c r="D133" s="17"/>
      <c r="E133" s="30"/>
      <c r="F133" s="29"/>
      <c r="G133" s="29"/>
      <c r="H133" s="29"/>
      <c r="I133" s="29"/>
      <c r="J133" s="29"/>
      <c r="K133" s="31"/>
      <c r="L133" s="21" t="str">
        <f>C133</f>
        <v>kompl</v>
      </c>
      <c r="M133" s="21">
        <v>1</v>
      </c>
      <c r="N133" s="22">
        <f t="shared" si="23"/>
        <v>13.43</v>
      </c>
      <c r="O133" s="23">
        <f t="shared" si="21"/>
        <v>3.17</v>
      </c>
      <c r="P133" s="23">
        <f t="shared" si="24"/>
        <v>16.6</v>
      </c>
      <c r="Q133" s="23">
        <f t="shared" si="22"/>
        <v>0.83</v>
      </c>
      <c r="R133" s="23">
        <f t="shared" si="25"/>
        <v>3.6603</v>
      </c>
      <c r="S133" s="44">
        <f t="shared" si="26"/>
        <v>21.0903</v>
      </c>
      <c r="T133" s="46" t="s">
        <v>135</v>
      </c>
    </row>
    <row r="134" spans="1:19" ht="24" customHeight="1" hidden="1">
      <c r="A134" s="80"/>
      <c r="B134" s="38" t="s">
        <v>15</v>
      </c>
      <c r="C134" s="17" t="s">
        <v>16</v>
      </c>
      <c r="D134" s="29">
        <v>1.57</v>
      </c>
      <c r="E134" s="12">
        <v>7.5</v>
      </c>
      <c r="F134" s="13">
        <f>ROUND(D134*E134,2)</f>
        <v>11.78</v>
      </c>
      <c r="G134" s="13">
        <f>ROUND(0.09*F134,2)</f>
        <v>1.06</v>
      </c>
      <c r="H134" s="13">
        <f>ROUND(0.05*(F134),2)</f>
        <v>0.59</v>
      </c>
      <c r="I134" s="13">
        <f>ROUND((F134+H134+G134)*0.2359,2)</f>
        <v>3.17</v>
      </c>
      <c r="J134" s="13">
        <f>SUM(F134:I134)</f>
        <v>16.6</v>
      </c>
      <c r="K134" s="9">
        <f>ROUND(F134+G134+H134,2)</f>
        <v>13.43</v>
      </c>
      <c r="L134" s="21"/>
      <c r="M134" s="21"/>
      <c r="N134" s="22"/>
      <c r="O134" s="23"/>
      <c r="P134" s="23"/>
      <c r="Q134" s="23"/>
      <c r="R134" s="23"/>
      <c r="S134" s="44"/>
    </row>
    <row r="135" spans="1:20" ht="24" customHeight="1">
      <c r="A135" s="80" t="s">
        <v>240</v>
      </c>
      <c r="B135" s="38" t="s">
        <v>94</v>
      </c>
      <c r="C135" s="17" t="s">
        <v>80</v>
      </c>
      <c r="D135" s="17"/>
      <c r="E135" s="30"/>
      <c r="F135" s="29"/>
      <c r="G135" s="29"/>
      <c r="H135" s="29"/>
      <c r="I135" s="29"/>
      <c r="J135" s="29"/>
      <c r="K135" s="31"/>
      <c r="L135" s="21" t="str">
        <f>C135</f>
        <v>kompl</v>
      </c>
      <c r="M135" s="21">
        <v>1</v>
      </c>
      <c r="N135" s="22">
        <f t="shared" si="23"/>
        <v>68.4</v>
      </c>
      <c r="O135" s="23">
        <f t="shared" si="21"/>
        <v>16.14</v>
      </c>
      <c r="P135" s="23">
        <f t="shared" si="24"/>
        <v>84.54</v>
      </c>
      <c r="Q135" s="23">
        <f t="shared" si="22"/>
        <v>4.23</v>
      </c>
      <c r="R135" s="23">
        <f t="shared" si="25"/>
        <v>18.6417</v>
      </c>
      <c r="S135" s="44">
        <f t="shared" si="26"/>
        <v>107.41170000000001</v>
      </c>
      <c r="T135" s="46" t="s">
        <v>135</v>
      </c>
    </row>
    <row r="136" spans="1:19" ht="12" hidden="1">
      <c r="A136" s="80"/>
      <c r="B136" s="38" t="s">
        <v>15</v>
      </c>
      <c r="C136" s="17" t="s">
        <v>16</v>
      </c>
      <c r="D136" s="29">
        <v>8</v>
      </c>
      <c r="E136" s="12">
        <v>7.5</v>
      </c>
      <c r="F136" s="13">
        <f>ROUND(D136*E136,2)</f>
        <v>60</v>
      </c>
      <c r="G136" s="13">
        <f>ROUND(0.09*F136,2)</f>
        <v>5.4</v>
      </c>
      <c r="H136" s="13">
        <f>ROUND(0.05*(F136),2)</f>
        <v>3</v>
      </c>
      <c r="I136" s="13">
        <f>ROUND((F136+H136+G136)*0.2359,2)</f>
        <v>16.14</v>
      </c>
      <c r="J136" s="13">
        <f>SUM(F136:I136)</f>
        <v>84.54</v>
      </c>
      <c r="K136" s="9">
        <f>ROUND(F136+G136+H136,2)</f>
        <v>68.4</v>
      </c>
      <c r="L136" s="21"/>
      <c r="M136" s="21"/>
      <c r="N136" s="22"/>
      <c r="O136" s="23"/>
      <c r="P136" s="23"/>
      <c r="Q136" s="23"/>
      <c r="R136" s="23"/>
      <c r="S136" s="44"/>
    </row>
    <row r="137" spans="1:20" ht="24" customHeight="1">
      <c r="A137" s="80" t="s">
        <v>241</v>
      </c>
      <c r="B137" s="38" t="s">
        <v>95</v>
      </c>
      <c r="C137" s="19" t="s">
        <v>79</v>
      </c>
      <c r="D137" s="19"/>
      <c r="E137" s="31"/>
      <c r="F137" s="28"/>
      <c r="G137" s="28"/>
      <c r="H137" s="28"/>
      <c r="I137" s="28"/>
      <c r="J137" s="28"/>
      <c r="K137" s="34"/>
      <c r="L137" s="21" t="str">
        <f>C137</f>
        <v>gb</v>
      </c>
      <c r="M137" s="21">
        <v>1</v>
      </c>
      <c r="N137" s="22">
        <f t="shared" si="23"/>
        <v>17.1</v>
      </c>
      <c r="O137" s="23">
        <f t="shared" si="21"/>
        <v>4.03</v>
      </c>
      <c r="P137" s="23">
        <f t="shared" si="24"/>
        <v>21.130000000000003</v>
      </c>
      <c r="Q137" s="23">
        <f t="shared" si="22"/>
        <v>1.06</v>
      </c>
      <c r="R137" s="23">
        <f t="shared" si="25"/>
        <v>4.6599</v>
      </c>
      <c r="S137" s="44">
        <f t="shared" si="26"/>
        <v>26.8499</v>
      </c>
      <c r="T137" s="46" t="s">
        <v>135</v>
      </c>
    </row>
    <row r="138" spans="1:19" ht="12" hidden="1">
      <c r="A138" s="98"/>
      <c r="B138" s="59" t="s">
        <v>15</v>
      </c>
      <c r="C138" s="60" t="s">
        <v>16</v>
      </c>
      <c r="D138" s="61">
        <v>2</v>
      </c>
      <c r="E138" s="12">
        <v>7.5</v>
      </c>
      <c r="F138" s="13">
        <f>ROUND(D138*E138,2)</f>
        <v>15</v>
      </c>
      <c r="G138" s="13">
        <f>ROUND(0.09*F138,2)</f>
        <v>1.35</v>
      </c>
      <c r="H138" s="13">
        <f>ROUND(0.05*(F138),2)</f>
        <v>0.75</v>
      </c>
      <c r="I138" s="13">
        <f>ROUND((F138+H138+G138)*0.2359,2)</f>
        <v>4.03</v>
      </c>
      <c r="J138" s="13">
        <f>SUM(F138:I138)</f>
        <v>21.130000000000003</v>
      </c>
      <c r="K138" s="9">
        <f>ROUND(F138+G138+H138,2)</f>
        <v>17.1</v>
      </c>
      <c r="L138" s="53"/>
      <c r="M138" s="53"/>
      <c r="N138" s="54"/>
      <c r="O138" s="55"/>
      <c r="P138" s="55"/>
      <c r="Q138" s="55"/>
      <c r="R138" s="55"/>
      <c r="S138" s="62"/>
    </row>
    <row r="139" spans="1:20" ht="12" customHeight="1">
      <c r="A139" s="106" t="s">
        <v>159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8"/>
    </row>
    <row r="140" spans="1:20" ht="20.25">
      <c r="A140" s="80" t="s">
        <v>198</v>
      </c>
      <c r="B140" s="38" t="s">
        <v>123</v>
      </c>
      <c r="C140" s="19" t="s">
        <v>79</v>
      </c>
      <c r="D140" s="19"/>
      <c r="E140" s="31"/>
      <c r="F140" s="28"/>
      <c r="G140" s="28"/>
      <c r="H140" s="28"/>
      <c r="I140" s="28"/>
      <c r="J140" s="28"/>
      <c r="K140" s="34"/>
      <c r="L140" s="21" t="s">
        <v>80</v>
      </c>
      <c r="M140" s="21">
        <v>1</v>
      </c>
      <c r="N140" s="22">
        <f>ROUND(F141+G141+H141,2)</f>
        <v>25.66</v>
      </c>
      <c r="O140" s="23">
        <f>ROUND(N140*0.2359,2)</f>
        <v>6.05</v>
      </c>
      <c r="P140" s="23">
        <f>N140+O140</f>
        <v>31.71</v>
      </c>
      <c r="Q140" s="23">
        <f>ROUND(P140*0.05,2)</f>
        <v>1.59</v>
      </c>
      <c r="R140" s="23">
        <f>(P140+Q140)*0.21</f>
        <v>6.993</v>
      </c>
      <c r="S140" s="44">
        <f>P140+Q140+R140</f>
        <v>40.293000000000006</v>
      </c>
      <c r="T140" s="47" t="s">
        <v>135</v>
      </c>
    </row>
    <row r="141" spans="1:19" ht="12" hidden="1">
      <c r="A141" s="80"/>
      <c r="B141" s="38" t="s">
        <v>15</v>
      </c>
      <c r="C141" s="17" t="s">
        <v>16</v>
      </c>
      <c r="D141" s="29">
        <v>3</v>
      </c>
      <c r="E141" s="12">
        <v>7.5</v>
      </c>
      <c r="F141" s="13">
        <f>ROUND(D141*E141,2)</f>
        <v>22.5</v>
      </c>
      <c r="G141" s="13">
        <f>ROUND(0.09*F141,2)</f>
        <v>2.03</v>
      </c>
      <c r="H141" s="13">
        <f>ROUND(0.05*(F141),2)</f>
        <v>1.13</v>
      </c>
      <c r="I141" s="13">
        <f>ROUND((F141+H141+G141)*0.2359,2)</f>
        <v>6.05</v>
      </c>
      <c r="J141" s="13">
        <f>SUM(F141:I141)</f>
        <v>31.71</v>
      </c>
      <c r="K141" s="9">
        <f>ROUND(F141+G141+H141,2)</f>
        <v>25.66</v>
      </c>
      <c r="L141" s="21"/>
      <c r="M141" s="21"/>
      <c r="N141" s="22"/>
      <c r="O141" s="23"/>
      <c r="P141" s="23"/>
      <c r="Q141" s="23"/>
      <c r="R141" s="23"/>
      <c r="S141" s="44"/>
    </row>
    <row r="142" spans="1:20" ht="20.25">
      <c r="A142" s="80" t="s">
        <v>199</v>
      </c>
      <c r="B142" s="38" t="s">
        <v>148</v>
      </c>
      <c r="C142" s="19" t="s">
        <v>79</v>
      </c>
      <c r="D142" s="19"/>
      <c r="E142" s="31"/>
      <c r="F142" s="28"/>
      <c r="G142" s="28"/>
      <c r="H142" s="28"/>
      <c r="I142" s="28"/>
      <c r="J142" s="28"/>
      <c r="K142" s="34"/>
      <c r="L142" s="21" t="s">
        <v>80</v>
      </c>
      <c r="M142" s="21">
        <v>1</v>
      </c>
      <c r="N142" s="22">
        <f aca="true" t="shared" si="27" ref="N142:N148">ROUND(F143+G143+H143,2)</f>
        <v>8.56</v>
      </c>
      <c r="O142" s="23">
        <f aca="true" t="shared" si="28" ref="O142:O148">ROUND(N142*0.2359,2)</f>
        <v>2.02</v>
      </c>
      <c r="P142" s="23">
        <f aca="true" t="shared" si="29" ref="P142:P148">N142+O142</f>
        <v>10.58</v>
      </c>
      <c r="Q142" s="23">
        <f aca="true" t="shared" si="30" ref="Q142:Q148">ROUND(P142*0.05,2)</f>
        <v>0.53</v>
      </c>
      <c r="R142" s="23">
        <f aca="true" t="shared" si="31" ref="R142:R148">(P142+Q142)*0.21</f>
        <v>2.3331</v>
      </c>
      <c r="S142" s="44">
        <f aca="true" t="shared" si="32" ref="S142:S148">P142+Q142+R142</f>
        <v>13.4431</v>
      </c>
      <c r="T142" s="46" t="s">
        <v>135</v>
      </c>
    </row>
    <row r="143" spans="1:19" ht="12" hidden="1">
      <c r="A143" s="80"/>
      <c r="B143" s="38" t="s">
        <v>15</v>
      </c>
      <c r="C143" s="17" t="s">
        <v>16</v>
      </c>
      <c r="D143" s="29">
        <v>1</v>
      </c>
      <c r="E143" s="12">
        <v>7.5</v>
      </c>
      <c r="F143" s="13">
        <f>ROUND(D143*E143,2)</f>
        <v>7.5</v>
      </c>
      <c r="G143" s="13">
        <f>ROUND(0.09*F143,2)</f>
        <v>0.68</v>
      </c>
      <c r="H143" s="13">
        <f>ROUND(0.05*(F143),2)</f>
        <v>0.38</v>
      </c>
      <c r="I143" s="13">
        <f>ROUND((F143+H143+G143)*0.2359,2)</f>
        <v>2.02</v>
      </c>
      <c r="J143" s="13">
        <f>SUM(F143:I143)</f>
        <v>10.58</v>
      </c>
      <c r="K143" s="9">
        <f>ROUND(F143+G143+H143,2)</f>
        <v>8.56</v>
      </c>
      <c r="L143" s="21"/>
      <c r="M143" s="21"/>
      <c r="N143" s="22"/>
      <c r="O143" s="23"/>
      <c r="P143" s="23"/>
      <c r="Q143" s="23"/>
      <c r="R143" s="23"/>
      <c r="S143" s="44"/>
    </row>
    <row r="144" spans="1:20" ht="20.25">
      <c r="A144" s="80" t="s">
        <v>200</v>
      </c>
      <c r="B144" s="38" t="s">
        <v>124</v>
      </c>
      <c r="C144" s="19" t="s">
        <v>79</v>
      </c>
      <c r="D144" s="19"/>
      <c r="E144" s="31"/>
      <c r="F144" s="28"/>
      <c r="G144" s="28"/>
      <c r="H144" s="28"/>
      <c r="I144" s="28"/>
      <c r="J144" s="28"/>
      <c r="K144" s="34"/>
      <c r="L144" s="21" t="s">
        <v>80</v>
      </c>
      <c r="M144" s="21">
        <v>1</v>
      </c>
      <c r="N144" s="22">
        <f t="shared" si="27"/>
        <v>11.12</v>
      </c>
      <c r="O144" s="23">
        <f t="shared" si="28"/>
        <v>2.62</v>
      </c>
      <c r="P144" s="23">
        <f t="shared" si="29"/>
        <v>13.739999999999998</v>
      </c>
      <c r="Q144" s="23">
        <f t="shared" si="30"/>
        <v>0.69</v>
      </c>
      <c r="R144" s="23">
        <f t="shared" si="31"/>
        <v>3.0302999999999995</v>
      </c>
      <c r="S144" s="44">
        <f t="shared" si="32"/>
        <v>17.460299999999997</v>
      </c>
      <c r="T144" s="46" t="s">
        <v>135</v>
      </c>
    </row>
    <row r="145" spans="1:19" ht="12" hidden="1">
      <c r="A145" s="80"/>
      <c r="B145" s="38" t="s">
        <v>15</v>
      </c>
      <c r="C145" s="17" t="s">
        <v>16</v>
      </c>
      <c r="D145" s="29">
        <v>1.3</v>
      </c>
      <c r="E145" s="12">
        <v>7.5</v>
      </c>
      <c r="F145" s="13">
        <f>ROUND(D145*E145,2)</f>
        <v>9.75</v>
      </c>
      <c r="G145" s="13">
        <f>ROUND(0.09*F145,2)</f>
        <v>0.88</v>
      </c>
      <c r="H145" s="13">
        <f>ROUND(0.05*(F145),2)</f>
        <v>0.49</v>
      </c>
      <c r="I145" s="13">
        <f>ROUND((F145+H145+G145)*0.2359,2)</f>
        <v>2.62</v>
      </c>
      <c r="J145" s="13">
        <f>SUM(F145:I145)</f>
        <v>13.740000000000002</v>
      </c>
      <c r="K145" s="9">
        <f>ROUND(F145+G145+H145,2)</f>
        <v>11.12</v>
      </c>
      <c r="L145" s="21"/>
      <c r="M145" s="21"/>
      <c r="N145" s="22"/>
      <c r="O145" s="23"/>
      <c r="P145" s="23"/>
      <c r="Q145" s="23"/>
      <c r="R145" s="23"/>
      <c r="S145" s="44"/>
    </row>
    <row r="146" spans="1:20" ht="20.25">
      <c r="A146" s="80" t="s">
        <v>201</v>
      </c>
      <c r="B146" s="38" t="s">
        <v>125</v>
      </c>
      <c r="C146" s="19" t="s">
        <v>79</v>
      </c>
      <c r="D146" s="19"/>
      <c r="E146" s="31"/>
      <c r="F146" s="28"/>
      <c r="G146" s="28"/>
      <c r="H146" s="28"/>
      <c r="I146" s="28"/>
      <c r="J146" s="28"/>
      <c r="K146" s="34"/>
      <c r="L146" s="21" t="s">
        <v>80</v>
      </c>
      <c r="M146" s="21">
        <v>1</v>
      </c>
      <c r="N146" s="22">
        <f t="shared" si="27"/>
        <v>17.1</v>
      </c>
      <c r="O146" s="23">
        <f t="shared" si="28"/>
        <v>4.03</v>
      </c>
      <c r="P146" s="23">
        <f t="shared" si="29"/>
        <v>21.130000000000003</v>
      </c>
      <c r="Q146" s="23">
        <f t="shared" si="30"/>
        <v>1.06</v>
      </c>
      <c r="R146" s="23">
        <f t="shared" si="31"/>
        <v>4.6599</v>
      </c>
      <c r="S146" s="44">
        <f t="shared" si="32"/>
        <v>26.8499</v>
      </c>
      <c r="T146" s="46" t="s">
        <v>135</v>
      </c>
    </row>
    <row r="147" spans="1:19" ht="12" hidden="1">
      <c r="A147" s="80"/>
      <c r="B147" s="38" t="s">
        <v>15</v>
      </c>
      <c r="C147" s="17" t="s">
        <v>16</v>
      </c>
      <c r="D147" s="29">
        <v>2</v>
      </c>
      <c r="E147" s="12">
        <v>7.5</v>
      </c>
      <c r="F147" s="13">
        <f>ROUND(D147*E147,2)</f>
        <v>15</v>
      </c>
      <c r="G147" s="13">
        <f>ROUND(0.09*F147,2)</f>
        <v>1.35</v>
      </c>
      <c r="H147" s="13">
        <f>ROUND(0.05*(F147),2)</f>
        <v>0.75</v>
      </c>
      <c r="I147" s="13">
        <f>ROUND((F147+H147+G147)*0.2359,2)</f>
        <v>4.03</v>
      </c>
      <c r="J147" s="13">
        <f>SUM(F147:I147)</f>
        <v>21.130000000000003</v>
      </c>
      <c r="K147" s="9">
        <f>ROUND(F147+G147+H147,2)</f>
        <v>17.1</v>
      </c>
      <c r="L147" s="21"/>
      <c r="M147" s="21"/>
      <c r="N147" s="22"/>
      <c r="O147" s="23"/>
      <c r="P147" s="23"/>
      <c r="Q147" s="23"/>
      <c r="R147" s="23"/>
      <c r="S147" s="44"/>
    </row>
    <row r="148" spans="1:20" ht="30">
      <c r="A148" s="80" t="s">
        <v>202</v>
      </c>
      <c r="B148" s="38" t="s">
        <v>126</v>
      </c>
      <c r="C148" s="19" t="s">
        <v>79</v>
      </c>
      <c r="D148" s="19"/>
      <c r="E148" s="31"/>
      <c r="F148" s="28"/>
      <c r="G148" s="28"/>
      <c r="H148" s="28"/>
      <c r="I148" s="28"/>
      <c r="J148" s="28"/>
      <c r="K148" s="34"/>
      <c r="L148" s="21" t="s">
        <v>80</v>
      </c>
      <c r="M148" s="21">
        <v>1</v>
      </c>
      <c r="N148" s="22">
        <f t="shared" si="27"/>
        <v>8.56</v>
      </c>
      <c r="O148" s="23">
        <f t="shared" si="28"/>
        <v>2.02</v>
      </c>
      <c r="P148" s="23">
        <f t="shared" si="29"/>
        <v>10.58</v>
      </c>
      <c r="Q148" s="23">
        <f t="shared" si="30"/>
        <v>0.53</v>
      </c>
      <c r="R148" s="23">
        <f t="shared" si="31"/>
        <v>2.3331</v>
      </c>
      <c r="S148" s="44">
        <f t="shared" si="32"/>
        <v>13.4431</v>
      </c>
      <c r="T148" s="46" t="s">
        <v>135</v>
      </c>
    </row>
    <row r="149" spans="1:19" ht="12" hidden="1">
      <c r="A149" s="98"/>
      <c r="B149" s="59" t="s">
        <v>15</v>
      </c>
      <c r="C149" s="60" t="s">
        <v>16</v>
      </c>
      <c r="D149" s="61">
        <v>1</v>
      </c>
      <c r="E149" s="12">
        <v>7.5</v>
      </c>
      <c r="F149" s="13">
        <f>ROUND(D149*E149,2)</f>
        <v>7.5</v>
      </c>
      <c r="G149" s="13">
        <f>ROUND(0.09*F149,2)</f>
        <v>0.68</v>
      </c>
      <c r="H149" s="13">
        <f>ROUND(0.05*(F149),2)</f>
        <v>0.38</v>
      </c>
      <c r="I149" s="13">
        <f>ROUND((F149+H149+G149)*0.2359,2)</f>
        <v>2.02</v>
      </c>
      <c r="J149" s="13">
        <f>SUM(F149:I149)</f>
        <v>10.58</v>
      </c>
      <c r="K149" s="9">
        <f>ROUND(F149+G149+H149,2)</f>
        <v>8.56</v>
      </c>
      <c r="L149" s="53"/>
      <c r="M149" s="53"/>
      <c r="N149" s="54"/>
      <c r="O149" s="55"/>
      <c r="P149" s="55"/>
      <c r="Q149" s="55"/>
      <c r="R149" s="55"/>
      <c r="S149" s="62"/>
    </row>
    <row r="150" spans="1:20" ht="12" customHeight="1">
      <c r="A150" s="106" t="s">
        <v>248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8"/>
    </row>
    <row r="151" spans="1:20" ht="24" customHeight="1">
      <c r="A151" s="80" t="s">
        <v>198</v>
      </c>
      <c r="B151" s="38" t="s">
        <v>130</v>
      </c>
      <c r="C151" s="21"/>
      <c r="D151" s="21"/>
      <c r="E151" s="36"/>
      <c r="F151" s="21"/>
      <c r="G151" s="21"/>
      <c r="H151" s="21"/>
      <c r="I151" s="21"/>
      <c r="J151" s="21"/>
      <c r="K151" s="21"/>
      <c r="L151" s="21" t="s">
        <v>131</v>
      </c>
      <c r="M151" s="21">
        <v>1</v>
      </c>
      <c r="N151" s="22">
        <v>12.54</v>
      </c>
      <c r="O151" s="23">
        <f>ROUND(N151*0.2359,2)</f>
        <v>2.96</v>
      </c>
      <c r="P151" s="23">
        <f>N151+O151</f>
        <v>15.5</v>
      </c>
      <c r="Q151" s="23">
        <f>ROUND(P151*0.05,2)</f>
        <v>0.78</v>
      </c>
      <c r="R151" s="23">
        <f>(P151+Q151)*0.21</f>
        <v>3.4188</v>
      </c>
      <c r="S151" s="44">
        <f>N151+O151+R151</f>
        <v>18.9188</v>
      </c>
      <c r="T151" s="47" t="s">
        <v>135</v>
      </c>
    </row>
    <row r="152" spans="1:20" ht="24" customHeight="1">
      <c r="A152" s="80" t="s">
        <v>199</v>
      </c>
      <c r="B152" s="38" t="s">
        <v>132</v>
      </c>
      <c r="C152" s="21"/>
      <c r="D152" s="21"/>
      <c r="E152" s="36"/>
      <c r="F152" s="21"/>
      <c r="G152" s="21"/>
      <c r="H152" s="21"/>
      <c r="I152" s="21"/>
      <c r="J152" s="21"/>
      <c r="K152" s="21"/>
      <c r="L152" s="21" t="s">
        <v>92</v>
      </c>
      <c r="M152" s="21">
        <v>1</v>
      </c>
      <c r="N152" s="37">
        <v>7.95</v>
      </c>
      <c r="O152" s="37"/>
      <c r="P152" s="37"/>
      <c r="Q152" s="23">
        <f>ROUND(N152*0.1,2)</f>
        <v>0.8</v>
      </c>
      <c r="R152" s="23">
        <f>(N152+Q152)*0.21</f>
        <v>1.8375</v>
      </c>
      <c r="S152" s="44">
        <f>N152+O152+R152</f>
        <v>9.7875</v>
      </c>
      <c r="T152" s="47" t="s">
        <v>135</v>
      </c>
    </row>
    <row r="153" spans="1:20" ht="24" customHeight="1">
      <c r="A153" s="80" t="s">
        <v>200</v>
      </c>
      <c r="B153" s="38" t="s">
        <v>133</v>
      </c>
      <c r="C153" s="21"/>
      <c r="D153" s="21"/>
      <c r="E153" s="36"/>
      <c r="F153" s="21"/>
      <c r="G153" s="21"/>
      <c r="H153" s="21"/>
      <c r="I153" s="21"/>
      <c r="J153" s="21"/>
      <c r="K153" s="21"/>
      <c r="L153" s="21" t="s">
        <v>131</v>
      </c>
      <c r="M153" s="21">
        <v>1</v>
      </c>
      <c r="N153" s="37"/>
      <c r="O153" s="37"/>
      <c r="P153" s="37"/>
      <c r="Q153" s="37"/>
      <c r="R153" s="37"/>
      <c r="S153" s="56">
        <f>3*1.21</f>
        <v>3.63</v>
      </c>
      <c r="T153" s="46" t="s">
        <v>135</v>
      </c>
    </row>
    <row r="154" spans="1:20" ht="24" customHeight="1">
      <c r="A154" s="80" t="s">
        <v>201</v>
      </c>
      <c r="B154" s="38" t="s">
        <v>281</v>
      </c>
      <c r="C154" s="21"/>
      <c r="D154" s="21"/>
      <c r="E154" s="36"/>
      <c r="F154" s="21"/>
      <c r="G154" s="21"/>
      <c r="H154" s="21"/>
      <c r="I154" s="21"/>
      <c r="J154" s="21"/>
      <c r="K154" s="21"/>
      <c r="L154" s="21" t="s">
        <v>131</v>
      </c>
      <c r="M154" s="21">
        <v>1</v>
      </c>
      <c r="N154" s="37"/>
      <c r="O154" s="37"/>
      <c r="P154" s="37"/>
      <c r="Q154" s="37"/>
      <c r="R154" s="37"/>
      <c r="S154" s="56">
        <v>6.05</v>
      </c>
      <c r="T154" s="47" t="s">
        <v>135</v>
      </c>
    </row>
    <row r="155" spans="1:20" ht="24" customHeight="1">
      <c r="A155" s="80" t="s">
        <v>202</v>
      </c>
      <c r="B155" s="38" t="s">
        <v>274</v>
      </c>
      <c r="C155" s="21"/>
      <c r="D155" s="21"/>
      <c r="E155" s="36"/>
      <c r="F155" s="21"/>
      <c r="G155" s="21"/>
      <c r="H155" s="21"/>
      <c r="I155" s="21"/>
      <c r="J155" s="21"/>
      <c r="K155" s="21"/>
      <c r="L155" s="21" t="s">
        <v>134</v>
      </c>
      <c r="M155" s="21">
        <v>1</v>
      </c>
      <c r="N155" s="37"/>
      <c r="O155" s="37"/>
      <c r="P155" s="37"/>
      <c r="Q155" s="37"/>
      <c r="R155" s="37"/>
      <c r="S155" s="56">
        <v>0.97</v>
      </c>
      <c r="T155" s="47" t="s">
        <v>135</v>
      </c>
    </row>
    <row r="156" spans="1:20" ht="24" customHeight="1">
      <c r="A156" s="80" t="s">
        <v>203</v>
      </c>
      <c r="B156" s="38" t="s">
        <v>195</v>
      </c>
      <c r="C156" s="21"/>
      <c r="D156" s="21"/>
      <c r="E156" s="36"/>
      <c r="F156" s="21"/>
      <c r="G156" s="21"/>
      <c r="H156" s="21"/>
      <c r="I156" s="21"/>
      <c r="J156" s="21"/>
      <c r="K156" s="21"/>
      <c r="L156" s="21" t="s">
        <v>92</v>
      </c>
      <c r="M156" s="21">
        <v>1</v>
      </c>
      <c r="N156" s="22">
        <f>ROUND(F157+G157+H157,2)</f>
        <v>14.3</v>
      </c>
      <c r="O156" s="23">
        <f>ROUND(N156*0.2359,2)</f>
        <v>3.37</v>
      </c>
      <c r="P156" s="23">
        <f>N156+O156</f>
        <v>17.67</v>
      </c>
      <c r="Q156" s="23">
        <f>ROUND(P156*0.05,2)</f>
        <v>0.88</v>
      </c>
      <c r="R156" s="23">
        <f>(P156+Q156)*0.21</f>
        <v>3.8955</v>
      </c>
      <c r="S156" s="44">
        <f>P156+Q156+R156</f>
        <v>22.445500000000003</v>
      </c>
      <c r="T156" s="47" t="s">
        <v>135</v>
      </c>
    </row>
    <row r="157" spans="1:20" ht="24" customHeight="1" hidden="1">
      <c r="A157" s="80"/>
      <c r="B157" s="38" t="s">
        <v>15</v>
      </c>
      <c r="C157" s="21" t="s">
        <v>92</v>
      </c>
      <c r="D157" s="21">
        <v>1</v>
      </c>
      <c r="E157" s="12">
        <v>12.543</v>
      </c>
      <c r="F157" s="13">
        <f>ROUND(D157*E157,2)</f>
        <v>12.54</v>
      </c>
      <c r="G157" s="13">
        <f>ROUND(0.09*F157,2)</f>
        <v>1.13</v>
      </c>
      <c r="H157" s="13">
        <f>ROUND(0.05*(F157),2)</f>
        <v>0.63</v>
      </c>
      <c r="I157" s="13">
        <f>ROUND((F157+H157+G157)*0.2359,2)</f>
        <v>3.37</v>
      </c>
      <c r="J157" s="13">
        <f>SUM(F157:I157)</f>
        <v>17.669999999999998</v>
      </c>
      <c r="K157" s="9">
        <f>ROUND(F157+G157+H157,2)</f>
        <v>14.3</v>
      </c>
      <c r="L157" s="21"/>
      <c r="M157" s="21"/>
      <c r="N157" s="22"/>
      <c r="O157" s="23"/>
      <c r="P157" s="23"/>
      <c r="Q157" s="23"/>
      <c r="R157" s="23"/>
      <c r="S157" s="44"/>
      <c r="T157" s="47"/>
    </row>
    <row r="158" spans="1:20" ht="24" customHeight="1">
      <c r="A158" s="80" t="s">
        <v>204</v>
      </c>
      <c r="B158" s="38" t="s">
        <v>196</v>
      </c>
      <c r="C158" s="21"/>
      <c r="D158" s="21"/>
      <c r="E158" s="36"/>
      <c r="F158" s="21"/>
      <c r="G158" s="21"/>
      <c r="H158" s="21"/>
      <c r="I158" s="21"/>
      <c r="J158" s="21"/>
      <c r="K158" s="21"/>
      <c r="L158" s="21" t="s">
        <v>92</v>
      </c>
      <c r="M158" s="21">
        <v>1</v>
      </c>
      <c r="N158" s="22">
        <f>ROUND(F159+G159+H159,2)</f>
        <v>14.3</v>
      </c>
      <c r="O158" s="23">
        <f>ROUND(N158*0.2359,2)</f>
        <v>3.37</v>
      </c>
      <c r="P158" s="23">
        <f>N158+O158</f>
        <v>17.67</v>
      </c>
      <c r="Q158" s="23">
        <f>ROUND(P158*0.05,2)</f>
        <v>0.88</v>
      </c>
      <c r="R158" s="23">
        <f>(P158+Q158)*0.21</f>
        <v>3.8955</v>
      </c>
      <c r="S158" s="44">
        <f>P158+Q158+R158</f>
        <v>22.445500000000003</v>
      </c>
      <c r="T158" s="47" t="s">
        <v>135</v>
      </c>
    </row>
    <row r="159" spans="1:20" ht="24" customHeight="1" hidden="1">
      <c r="A159" s="80"/>
      <c r="B159" s="38" t="s">
        <v>15</v>
      </c>
      <c r="C159" s="21" t="s">
        <v>92</v>
      </c>
      <c r="D159" s="21">
        <v>1</v>
      </c>
      <c r="E159" s="12">
        <v>12.543</v>
      </c>
      <c r="F159" s="13">
        <f>ROUND(D159*E159,2)</f>
        <v>12.54</v>
      </c>
      <c r="G159" s="13">
        <f>ROUND(0.09*F159,2)</f>
        <v>1.13</v>
      </c>
      <c r="H159" s="13">
        <f>ROUND(0.05*(F159),2)</f>
        <v>0.63</v>
      </c>
      <c r="I159" s="13">
        <f>ROUND((F159+H159+G159)*0.2359,2)</f>
        <v>3.37</v>
      </c>
      <c r="J159" s="13">
        <f>SUM(F159:I159)</f>
        <v>17.669999999999998</v>
      </c>
      <c r="K159" s="9">
        <f>ROUND(F159+G159+H159,2)</f>
        <v>14.3</v>
      </c>
      <c r="L159" s="21"/>
      <c r="M159" s="21"/>
      <c r="N159" s="22"/>
      <c r="O159" s="23"/>
      <c r="P159" s="23"/>
      <c r="Q159" s="23"/>
      <c r="R159" s="23"/>
      <c r="S159" s="44"/>
      <c r="T159" s="46"/>
    </row>
    <row r="160" spans="1:20" ht="24" customHeight="1">
      <c r="A160" s="80" t="s">
        <v>227</v>
      </c>
      <c r="B160" s="38" t="s">
        <v>197</v>
      </c>
      <c r="C160" s="21"/>
      <c r="D160" s="21"/>
      <c r="E160" s="36"/>
      <c r="F160" s="21"/>
      <c r="G160" s="21"/>
      <c r="H160" s="21"/>
      <c r="I160" s="21"/>
      <c r="J160" s="21"/>
      <c r="K160" s="21"/>
      <c r="L160" s="21" t="s">
        <v>92</v>
      </c>
      <c r="M160" s="21">
        <v>1</v>
      </c>
      <c r="N160" s="22">
        <f>ROUND(F161+G161+H161,2)</f>
        <v>14.3</v>
      </c>
      <c r="O160" s="23">
        <f>ROUND(N160*0.2359,2)</f>
        <v>3.37</v>
      </c>
      <c r="P160" s="23">
        <f>N160+O160</f>
        <v>17.67</v>
      </c>
      <c r="Q160" s="23">
        <f>ROUND(P160*0.05,2)</f>
        <v>0.88</v>
      </c>
      <c r="R160" s="23">
        <f>(P160+Q160)*0.21</f>
        <v>3.8955</v>
      </c>
      <c r="S160" s="44">
        <f>P160+Q160+R160</f>
        <v>22.445500000000003</v>
      </c>
      <c r="T160" s="47" t="s">
        <v>135</v>
      </c>
    </row>
    <row r="161" spans="1:20" ht="23.25" customHeight="1" hidden="1">
      <c r="A161" s="80"/>
      <c r="B161" s="38" t="s">
        <v>15</v>
      </c>
      <c r="C161" s="21" t="s">
        <v>92</v>
      </c>
      <c r="D161" s="21">
        <v>1</v>
      </c>
      <c r="E161" s="12">
        <v>12.543</v>
      </c>
      <c r="F161" s="13">
        <f>ROUND(D161*E161,2)</f>
        <v>12.54</v>
      </c>
      <c r="G161" s="13">
        <f>ROUND(0.09*F161,2)</f>
        <v>1.13</v>
      </c>
      <c r="H161" s="13">
        <f>ROUND(0.05*(F161),2)</f>
        <v>0.63</v>
      </c>
      <c r="I161" s="13">
        <f>ROUND((F161+H161+G161)*0.2359,2)</f>
        <v>3.37</v>
      </c>
      <c r="J161" s="13">
        <f>SUM(F161:I161)</f>
        <v>17.669999999999998</v>
      </c>
      <c r="K161" s="9">
        <f>ROUND(F161+G161+H161,2)</f>
        <v>14.3</v>
      </c>
      <c r="L161" s="21"/>
      <c r="M161" s="21"/>
      <c r="N161" s="22"/>
      <c r="O161" s="23"/>
      <c r="P161" s="23"/>
      <c r="Q161" s="23"/>
      <c r="R161" s="23"/>
      <c r="S161" s="44"/>
      <c r="T161" s="46"/>
    </row>
    <row r="162" spans="1:20" ht="24" customHeight="1">
      <c r="A162" s="80" t="s">
        <v>228</v>
      </c>
      <c r="B162" s="38" t="s">
        <v>206</v>
      </c>
      <c r="C162" s="21"/>
      <c r="D162" s="21"/>
      <c r="E162" s="36"/>
      <c r="F162" s="21"/>
      <c r="G162" s="21"/>
      <c r="H162" s="21"/>
      <c r="I162" s="21"/>
      <c r="J162" s="21"/>
      <c r="K162" s="21"/>
      <c r="L162" s="21" t="s">
        <v>79</v>
      </c>
      <c r="M162" s="21">
        <v>1</v>
      </c>
      <c r="N162" s="22">
        <f>ROUND(F163+G163+H163,2)</f>
        <v>2.82</v>
      </c>
      <c r="O162" s="23">
        <f>ROUND(N162*0.2359,2)</f>
        <v>0.67</v>
      </c>
      <c r="P162" s="23">
        <f>N162+O162</f>
        <v>3.4899999999999998</v>
      </c>
      <c r="Q162" s="23">
        <f>ROUND(P162*0.05,2)</f>
        <v>0.17</v>
      </c>
      <c r="R162" s="23">
        <f>(P162+Q162)*0.21</f>
        <v>0.7686</v>
      </c>
      <c r="S162" s="44">
        <f>P162+Q162+R162</f>
        <v>4.428599999999999</v>
      </c>
      <c r="T162" s="46" t="s">
        <v>135</v>
      </c>
    </row>
    <row r="163" spans="1:20" ht="24" customHeight="1" hidden="1">
      <c r="A163" s="80"/>
      <c r="B163" s="38" t="s">
        <v>15</v>
      </c>
      <c r="C163" s="17" t="s">
        <v>16</v>
      </c>
      <c r="D163" s="29">
        <v>0.33</v>
      </c>
      <c r="E163" s="12">
        <v>7.5</v>
      </c>
      <c r="F163" s="13">
        <f>ROUND(D163*E163,2)</f>
        <v>2.48</v>
      </c>
      <c r="G163" s="13">
        <f>ROUND(0.09*F163,2)</f>
        <v>0.22</v>
      </c>
      <c r="H163" s="13">
        <f>ROUND(0.05*(F163),2)</f>
        <v>0.12</v>
      </c>
      <c r="I163" s="13">
        <f>ROUND((F163+H163+G163)*0.2359,2)</f>
        <v>0.67</v>
      </c>
      <c r="J163" s="13">
        <f>SUM(F163:I163)</f>
        <v>3.49</v>
      </c>
      <c r="K163" s="9">
        <f>ROUND(F163+G163+H163,2)</f>
        <v>2.82</v>
      </c>
      <c r="L163" s="21"/>
      <c r="M163" s="21"/>
      <c r="N163" s="22"/>
      <c r="O163" s="23"/>
      <c r="P163" s="23"/>
      <c r="Q163" s="23"/>
      <c r="R163" s="23"/>
      <c r="S163" s="44"/>
      <c r="T163" s="47"/>
    </row>
    <row r="164" spans="1:20" ht="24" customHeight="1">
      <c r="A164" s="80" t="s">
        <v>229</v>
      </c>
      <c r="B164" s="38" t="s">
        <v>207</v>
      </c>
      <c r="C164" s="21"/>
      <c r="D164" s="21"/>
      <c r="E164" s="36"/>
      <c r="F164" s="21"/>
      <c r="G164" s="21"/>
      <c r="H164" s="21"/>
      <c r="I164" s="21"/>
      <c r="J164" s="21"/>
      <c r="K164" s="21"/>
      <c r="L164" s="21" t="s">
        <v>79</v>
      </c>
      <c r="M164" s="21">
        <v>1</v>
      </c>
      <c r="N164" s="22">
        <f aca="true" t="shared" si="33" ref="N164:N180">ROUND(F165+G165+H165,2)</f>
        <v>8.98</v>
      </c>
      <c r="O164" s="23">
        <f aca="true" t="shared" si="34" ref="O164:O180">ROUND(N164*0.2359,2)</f>
        <v>2.12</v>
      </c>
      <c r="P164" s="23">
        <f aca="true" t="shared" si="35" ref="P164:P180">N164+O164</f>
        <v>11.100000000000001</v>
      </c>
      <c r="Q164" s="23">
        <f aca="true" t="shared" si="36" ref="Q164:Q180">ROUND(P164*0.05,2)</f>
        <v>0.56</v>
      </c>
      <c r="R164" s="23">
        <f aca="true" t="shared" si="37" ref="R164:R180">(P164+Q164)*0.21</f>
        <v>2.4486000000000003</v>
      </c>
      <c r="S164" s="44">
        <f aca="true" t="shared" si="38" ref="S164:S180">P164+Q164+R164</f>
        <v>14.108600000000003</v>
      </c>
      <c r="T164" s="46" t="s">
        <v>135</v>
      </c>
    </row>
    <row r="165" spans="1:20" ht="24" customHeight="1" hidden="1">
      <c r="A165" s="80"/>
      <c r="B165" s="38" t="s">
        <v>15</v>
      </c>
      <c r="C165" s="17" t="s">
        <v>16</v>
      </c>
      <c r="D165" s="29">
        <v>1.05</v>
      </c>
      <c r="E165" s="12">
        <f>E163</f>
        <v>7.5</v>
      </c>
      <c r="F165" s="13">
        <f>ROUND(D165*E165,2)</f>
        <v>7.88</v>
      </c>
      <c r="G165" s="13">
        <f>ROUND(0.09*F165,2)</f>
        <v>0.71</v>
      </c>
      <c r="H165" s="13">
        <f>ROUND(0.05*(F165),2)</f>
        <v>0.39</v>
      </c>
      <c r="I165" s="13">
        <f>ROUND((F165+H165+G165)*0.2359,2)</f>
        <v>2.12</v>
      </c>
      <c r="J165" s="13">
        <f>SUM(F165:I165)</f>
        <v>11.100000000000001</v>
      </c>
      <c r="K165" s="9">
        <f>ROUND(F165+G165+H165,2)</f>
        <v>8.98</v>
      </c>
      <c r="L165" s="21"/>
      <c r="M165" s="21"/>
      <c r="N165" s="22"/>
      <c r="O165" s="23"/>
      <c r="P165" s="23"/>
      <c r="Q165" s="23"/>
      <c r="R165" s="23"/>
      <c r="S165" s="44"/>
      <c r="T165" s="47"/>
    </row>
    <row r="166" spans="1:20" ht="24" customHeight="1">
      <c r="A166" s="80" t="s">
        <v>230</v>
      </c>
      <c r="B166" s="38" t="s">
        <v>208</v>
      </c>
      <c r="C166" s="21"/>
      <c r="D166" s="21"/>
      <c r="E166" s="36"/>
      <c r="F166" s="21"/>
      <c r="G166" s="21"/>
      <c r="H166" s="21"/>
      <c r="I166" s="21"/>
      <c r="J166" s="21"/>
      <c r="K166" s="21"/>
      <c r="L166" s="21" t="s">
        <v>79</v>
      </c>
      <c r="M166" s="21">
        <v>1</v>
      </c>
      <c r="N166" s="22">
        <f t="shared" si="33"/>
        <v>6.42</v>
      </c>
      <c r="O166" s="23">
        <f t="shared" si="34"/>
        <v>1.51</v>
      </c>
      <c r="P166" s="23">
        <f t="shared" si="35"/>
        <v>7.93</v>
      </c>
      <c r="Q166" s="23">
        <f t="shared" si="36"/>
        <v>0.4</v>
      </c>
      <c r="R166" s="23">
        <f t="shared" si="37"/>
        <v>1.7492999999999999</v>
      </c>
      <c r="S166" s="44">
        <f t="shared" si="38"/>
        <v>10.0793</v>
      </c>
      <c r="T166" s="46" t="s">
        <v>135</v>
      </c>
    </row>
    <row r="167" spans="1:20" ht="24" customHeight="1" hidden="1">
      <c r="A167" s="80"/>
      <c r="B167" s="38" t="s">
        <v>15</v>
      </c>
      <c r="C167" s="17" t="s">
        <v>16</v>
      </c>
      <c r="D167" s="29">
        <v>0.75</v>
      </c>
      <c r="E167" s="12">
        <f>E163</f>
        <v>7.5</v>
      </c>
      <c r="F167" s="13">
        <f>ROUND(D167*E167,2)</f>
        <v>5.63</v>
      </c>
      <c r="G167" s="13">
        <f>ROUND(0.09*F167,2)</f>
        <v>0.51</v>
      </c>
      <c r="H167" s="13">
        <f>ROUND(0.05*(F167),2)</f>
        <v>0.28</v>
      </c>
      <c r="I167" s="13">
        <f>ROUND((F167+H167+G167)*0.2359,2)</f>
        <v>1.51</v>
      </c>
      <c r="J167" s="13">
        <f>SUM(F167:I167)</f>
        <v>7.93</v>
      </c>
      <c r="K167" s="9">
        <f>ROUND(F167+G167+H167,2)</f>
        <v>6.42</v>
      </c>
      <c r="L167" s="21"/>
      <c r="M167" s="21"/>
      <c r="N167" s="22"/>
      <c r="O167" s="23"/>
      <c r="P167" s="23"/>
      <c r="Q167" s="23"/>
      <c r="R167" s="23"/>
      <c r="S167" s="44"/>
      <c r="T167" s="47"/>
    </row>
    <row r="168" spans="1:20" ht="24" customHeight="1">
      <c r="A168" s="80" t="s">
        <v>231</v>
      </c>
      <c r="B168" s="38" t="s">
        <v>215</v>
      </c>
      <c r="C168" s="21"/>
      <c r="D168" s="21"/>
      <c r="E168" s="36"/>
      <c r="F168" s="21"/>
      <c r="G168" s="21"/>
      <c r="H168" s="21"/>
      <c r="I168" s="21"/>
      <c r="J168" s="21"/>
      <c r="K168" s="21"/>
      <c r="L168" s="21" t="s">
        <v>79</v>
      </c>
      <c r="M168" s="21">
        <v>1</v>
      </c>
      <c r="N168" s="22">
        <f t="shared" si="33"/>
        <v>6.42</v>
      </c>
      <c r="O168" s="23">
        <f t="shared" si="34"/>
        <v>1.51</v>
      </c>
      <c r="P168" s="23">
        <f t="shared" si="35"/>
        <v>7.93</v>
      </c>
      <c r="Q168" s="23">
        <f t="shared" si="36"/>
        <v>0.4</v>
      </c>
      <c r="R168" s="23">
        <f t="shared" si="37"/>
        <v>1.7492999999999999</v>
      </c>
      <c r="S168" s="44">
        <f t="shared" si="38"/>
        <v>10.0793</v>
      </c>
      <c r="T168" s="46" t="s">
        <v>135</v>
      </c>
    </row>
    <row r="169" spans="1:20" ht="24" customHeight="1" hidden="1">
      <c r="A169" s="80"/>
      <c r="B169" s="38" t="s">
        <v>15</v>
      </c>
      <c r="C169" s="17" t="s">
        <v>16</v>
      </c>
      <c r="D169" s="29">
        <v>0.75</v>
      </c>
      <c r="E169" s="12">
        <f>E165</f>
        <v>7.5</v>
      </c>
      <c r="F169" s="13">
        <f>ROUND(D169*E169,2)</f>
        <v>5.63</v>
      </c>
      <c r="G169" s="13">
        <f>ROUND(0.09*F169,2)</f>
        <v>0.51</v>
      </c>
      <c r="H169" s="13">
        <f>ROUND(0.05*(F169),2)</f>
        <v>0.28</v>
      </c>
      <c r="I169" s="13">
        <f>ROUND((F169+H169+G169)*0.2359,2)</f>
        <v>1.51</v>
      </c>
      <c r="J169" s="13">
        <f>SUM(F169:I169)</f>
        <v>7.93</v>
      </c>
      <c r="K169" s="9">
        <f>ROUND(F169+G169+H169,2)</f>
        <v>6.42</v>
      </c>
      <c r="L169" s="21"/>
      <c r="M169" s="21"/>
      <c r="N169" s="22"/>
      <c r="O169" s="23"/>
      <c r="P169" s="23"/>
      <c r="Q169" s="23"/>
      <c r="R169" s="23"/>
      <c r="S169" s="44"/>
      <c r="T169" s="47"/>
    </row>
    <row r="170" spans="1:20" ht="24" customHeight="1">
      <c r="A170" s="80" t="s">
        <v>232</v>
      </c>
      <c r="B170" s="38" t="s">
        <v>209</v>
      </c>
      <c r="C170" s="21"/>
      <c r="D170" s="21"/>
      <c r="E170" s="36"/>
      <c r="F170" s="21"/>
      <c r="G170" s="21"/>
      <c r="H170" s="21"/>
      <c r="I170" s="21"/>
      <c r="J170" s="21"/>
      <c r="K170" s="21"/>
      <c r="L170" s="21" t="s">
        <v>56</v>
      </c>
      <c r="M170" s="21">
        <v>1</v>
      </c>
      <c r="N170" s="22">
        <f t="shared" si="33"/>
        <v>1.72</v>
      </c>
      <c r="O170" s="23">
        <f t="shared" si="34"/>
        <v>0.41</v>
      </c>
      <c r="P170" s="23">
        <f t="shared" si="35"/>
        <v>2.13</v>
      </c>
      <c r="Q170" s="23">
        <f t="shared" si="36"/>
        <v>0.11</v>
      </c>
      <c r="R170" s="23">
        <f t="shared" si="37"/>
        <v>0.47039999999999993</v>
      </c>
      <c r="S170" s="44">
        <f t="shared" si="38"/>
        <v>2.7104</v>
      </c>
      <c r="T170" s="46" t="s">
        <v>135</v>
      </c>
    </row>
    <row r="171" spans="1:20" ht="24" customHeight="1" hidden="1">
      <c r="A171" s="80"/>
      <c r="B171" s="38" t="s">
        <v>15</v>
      </c>
      <c r="C171" s="17" t="s">
        <v>16</v>
      </c>
      <c r="D171" s="29">
        <v>0.2</v>
      </c>
      <c r="E171" s="12">
        <f>E167</f>
        <v>7.5</v>
      </c>
      <c r="F171" s="13">
        <f>ROUND(D171*E171,2)</f>
        <v>1.5</v>
      </c>
      <c r="G171" s="13">
        <f>ROUND(0.09*F171,2)</f>
        <v>0.14</v>
      </c>
      <c r="H171" s="13">
        <f>ROUND(0.05*(F171),2)</f>
        <v>0.08</v>
      </c>
      <c r="I171" s="13">
        <f>ROUND((F171+H171+G171)*0.2359,2)</f>
        <v>0.41</v>
      </c>
      <c r="J171" s="13">
        <f>SUM(F171:I171)</f>
        <v>2.1300000000000003</v>
      </c>
      <c r="K171" s="9">
        <f>ROUND(F171+G171+H171,2)</f>
        <v>1.72</v>
      </c>
      <c r="L171" s="21"/>
      <c r="M171" s="21"/>
      <c r="N171" s="22"/>
      <c r="O171" s="23"/>
      <c r="P171" s="23"/>
      <c r="Q171" s="23"/>
      <c r="R171" s="23"/>
      <c r="S171" s="44"/>
      <c r="T171" s="47"/>
    </row>
    <row r="172" spans="1:20" ht="24" customHeight="1">
      <c r="A172" s="80" t="s">
        <v>233</v>
      </c>
      <c r="B172" s="38" t="s">
        <v>210</v>
      </c>
      <c r="C172" s="21"/>
      <c r="D172" s="21"/>
      <c r="E172" s="36"/>
      <c r="F172" s="21"/>
      <c r="G172" s="21"/>
      <c r="H172" s="21"/>
      <c r="I172" s="21"/>
      <c r="J172" s="21"/>
      <c r="K172" s="21"/>
      <c r="L172" s="21" t="s">
        <v>79</v>
      </c>
      <c r="M172" s="21">
        <v>1</v>
      </c>
      <c r="N172" s="22">
        <f t="shared" si="33"/>
        <v>6.84</v>
      </c>
      <c r="O172" s="23">
        <f t="shared" si="34"/>
        <v>1.61</v>
      </c>
      <c r="P172" s="23">
        <f t="shared" si="35"/>
        <v>8.45</v>
      </c>
      <c r="Q172" s="23">
        <f t="shared" si="36"/>
        <v>0.42</v>
      </c>
      <c r="R172" s="23">
        <f t="shared" si="37"/>
        <v>1.8626999999999998</v>
      </c>
      <c r="S172" s="44">
        <f t="shared" si="38"/>
        <v>10.7327</v>
      </c>
      <c r="T172" s="46" t="s">
        <v>135</v>
      </c>
    </row>
    <row r="173" spans="1:20" ht="24" customHeight="1" hidden="1">
      <c r="A173" s="80"/>
      <c r="B173" s="38" t="s">
        <v>15</v>
      </c>
      <c r="C173" s="17" t="s">
        <v>16</v>
      </c>
      <c r="D173" s="29">
        <v>0.8</v>
      </c>
      <c r="E173" s="12">
        <f>E169</f>
        <v>7.5</v>
      </c>
      <c r="F173" s="13">
        <f>ROUND(D173*E173,2)</f>
        <v>6</v>
      </c>
      <c r="G173" s="13">
        <f>ROUND(0.09*F173,2)</f>
        <v>0.54</v>
      </c>
      <c r="H173" s="13">
        <f>ROUND(0.05*(F173),2)</f>
        <v>0.3</v>
      </c>
      <c r="I173" s="13">
        <f>ROUND((F173+H173+G173)*0.2359,2)</f>
        <v>1.61</v>
      </c>
      <c r="J173" s="13">
        <f>SUM(F173:I173)</f>
        <v>8.45</v>
      </c>
      <c r="K173" s="9">
        <f>ROUND(F173+G173+H173,2)</f>
        <v>6.84</v>
      </c>
      <c r="L173" s="21"/>
      <c r="M173" s="21"/>
      <c r="N173" s="22"/>
      <c r="O173" s="23"/>
      <c r="P173" s="23"/>
      <c r="Q173" s="23"/>
      <c r="R173" s="23"/>
      <c r="S173" s="44"/>
      <c r="T173" s="47"/>
    </row>
    <row r="174" spans="1:20" ht="24" customHeight="1">
      <c r="A174" s="80" t="s">
        <v>234</v>
      </c>
      <c r="B174" s="38" t="s">
        <v>211</v>
      </c>
      <c r="C174" s="21"/>
      <c r="D174" s="21"/>
      <c r="E174" s="36"/>
      <c r="F174" s="21"/>
      <c r="G174" s="21"/>
      <c r="H174" s="21"/>
      <c r="I174" s="21"/>
      <c r="J174" s="21"/>
      <c r="K174" s="21"/>
      <c r="L174" s="21" t="s">
        <v>79</v>
      </c>
      <c r="M174" s="21">
        <v>1</v>
      </c>
      <c r="N174" s="22">
        <f t="shared" si="33"/>
        <v>4.28</v>
      </c>
      <c r="O174" s="23">
        <f t="shared" si="34"/>
        <v>1.01</v>
      </c>
      <c r="P174" s="23">
        <f t="shared" si="35"/>
        <v>5.29</v>
      </c>
      <c r="Q174" s="23">
        <f t="shared" si="36"/>
        <v>0.26</v>
      </c>
      <c r="R174" s="23">
        <f t="shared" si="37"/>
        <v>1.1655</v>
      </c>
      <c r="S174" s="44">
        <f t="shared" si="38"/>
        <v>6.7155</v>
      </c>
      <c r="T174" s="46" t="s">
        <v>135</v>
      </c>
    </row>
    <row r="175" spans="1:20" ht="24" customHeight="1" hidden="1">
      <c r="A175" s="80"/>
      <c r="B175" s="38" t="s">
        <v>15</v>
      </c>
      <c r="C175" s="17" t="s">
        <v>16</v>
      </c>
      <c r="D175" s="29">
        <v>0.5</v>
      </c>
      <c r="E175" s="12">
        <f>E171</f>
        <v>7.5</v>
      </c>
      <c r="F175" s="13">
        <f>ROUND(D175*E175,2)</f>
        <v>3.75</v>
      </c>
      <c r="G175" s="13">
        <f>ROUND(0.09*F175,2)</f>
        <v>0.34</v>
      </c>
      <c r="H175" s="13">
        <f>ROUND(0.05*(F175),2)</f>
        <v>0.19</v>
      </c>
      <c r="I175" s="13">
        <f>ROUND((F175+H175+G175)*0.2359,2)</f>
        <v>1.01</v>
      </c>
      <c r="J175" s="13">
        <f>SUM(F175:I175)</f>
        <v>5.29</v>
      </c>
      <c r="K175" s="9">
        <f>ROUND(F175+G175+H175,2)</f>
        <v>4.28</v>
      </c>
      <c r="L175" s="21"/>
      <c r="M175" s="21"/>
      <c r="N175" s="22"/>
      <c r="O175" s="23"/>
      <c r="P175" s="23"/>
      <c r="Q175" s="23"/>
      <c r="R175" s="23"/>
      <c r="S175" s="44"/>
      <c r="T175" s="47"/>
    </row>
    <row r="176" spans="1:20" ht="24" customHeight="1">
      <c r="A176" s="80" t="s">
        <v>235</v>
      </c>
      <c r="B176" s="38" t="s">
        <v>212</v>
      </c>
      <c r="C176" s="21"/>
      <c r="D176" s="21"/>
      <c r="E176" s="36"/>
      <c r="F176" s="21"/>
      <c r="G176" s="21"/>
      <c r="H176" s="21"/>
      <c r="I176" s="21"/>
      <c r="J176" s="21"/>
      <c r="K176" s="21"/>
      <c r="L176" s="21" t="s">
        <v>79</v>
      </c>
      <c r="M176" s="21">
        <v>1</v>
      </c>
      <c r="N176" s="22">
        <f t="shared" si="33"/>
        <v>6.84</v>
      </c>
      <c r="O176" s="23">
        <f t="shared" si="34"/>
        <v>1.61</v>
      </c>
      <c r="P176" s="23">
        <f t="shared" si="35"/>
        <v>8.45</v>
      </c>
      <c r="Q176" s="23">
        <f t="shared" si="36"/>
        <v>0.42</v>
      </c>
      <c r="R176" s="23">
        <f t="shared" si="37"/>
        <v>1.8626999999999998</v>
      </c>
      <c r="S176" s="44">
        <f t="shared" si="38"/>
        <v>10.7327</v>
      </c>
      <c r="T176" s="46" t="s">
        <v>135</v>
      </c>
    </row>
    <row r="177" spans="1:20" ht="24" customHeight="1" hidden="1">
      <c r="A177" s="80"/>
      <c r="B177" s="38" t="s">
        <v>15</v>
      </c>
      <c r="C177" s="17" t="s">
        <v>16</v>
      </c>
      <c r="D177" s="29">
        <v>0.8</v>
      </c>
      <c r="E177" s="12">
        <f>E173</f>
        <v>7.5</v>
      </c>
      <c r="F177" s="13">
        <f>ROUND(D177*E177,2)</f>
        <v>6</v>
      </c>
      <c r="G177" s="13">
        <f>ROUND(0.09*F177,2)</f>
        <v>0.54</v>
      </c>
      <c r="H177" s="13">
        <f>ROUND(0.05*(F177),2)</f>
        <v>0.3</v>
      </c>
      <c r="I177" s="13">
        <f>ROUND((F177+H177+G177)*0.2359,2)</f>
        <v>1.61</v>
      </c>
      <c r="J177" s="13">
        <f>SUM(F177:I177)</f>
        <v>8.45</v>
      </c>
      <c r="K177" s="9">
        <f>ROUND(F177+G177+H177,2)</f>
        <v>6.84</v>
      </c>
      <c r="L177" s="21"/>
      <c r="M177" s="21"/>
      <c r="N177" s="22"/>
      <c r="O177" s="23"/>
      <c r="P177" s="23"/>
      <c r="Q177" s="23"/>
      <c r="R177" s="23"/>
      <c r="S177" s="44"/>
      <c r="T177" s="47"/>
    </row>
    <row r="178" spans="1:20" ht="24" customHeight="1">
      <c r="A178" s="80" t="s">
        <v>236</v>
      </c>
      <c r="B178" s="38" t="s">
        <v>213</v>
      </c>
      <c r="C178" s="21"/>
      <c r="D178" s="21"/>
      <c r="E178" s="36"/>
      <c r="F178" s="21"/>
      <c r="G178" s="21"/>
      <c r="H178" s="21"/>
      <c r="I178" s="21"/>
      <c r="J178" s="21"/>
      <c r="K178" s="21"/>
      <c r="L178" s="21" t="s">
        <v>79</v>
      </c>
      <c r="M178" s="21">
        <v>1</v>
      </c>
      <c r="N178" s="22">
        <f t="shared" si="33"/>
        <v>4.28</v>
      </c>
      <c r="O178" s="23">
        <f t="shared" si="34"/>
        <v>1.01</v>
      </c>
      <c r="P178" s="23">
        <f t="shared" si="35"/>
        <v>5.29</v>
      </c>
      <c r="Q178" s="23">
        <f t="shared" si="36"/>
        <v>0.26</v>
      </c>
      <c r="R178" s="23">
        <f t="shared" si="37"/>
        <v>1.1655</v>
      </c>
      <c r="S178" s="44">
        <f t="shared" si="38"/>
        <v>6.7155</v>
      </c>
      <c r="T178" s="46" t="s">
        <v>135</v>
      </c>
    </row>
    <row r="179" spans="1:20" ht="24" customHeight="1" hidden="1">
      <c r="A179" s="80"/>
      <c r="B179" s="38" t="s">
        <v>15</v>
      </c>
      <c r="C179" s="17" t="s">
        <v>16</v>
      </c>
      <c r="D179" s="29">
        <v>0.5</v>
      </c>
      <c r="E179" s="12">
        <f>E175</f>
        <v>7.5</v>
      </c>
      <c r="F179" s="13">
        <f>ROUND(D179*E179,2)</f>
        <v>3.75</v>
      </c>
      <c r="G179" s="13">
        <f>ROUND(0.09*F179,2)</f>
        <v>0.34</v>
      </c>
      <c r="H179" s="13">
        <f>ROUND(0.05*(F179),2)</f>
        <v>0.19</v>
      </c>
      <c r="I179" s="13">
        <f>ROUND((F179+H179+G179)*0.2359,2)</f>
        <v>1.01</v>
      </c>
      <c r="J179" s="13">
        <f>SUM(F179:I179)</f>
        <v>5.29</v>
      </c>
      <c r="K179" s="9">
        <f>ROUND(F179+G179+H179,2)</f>
        <v>4.28</v>
      </c>
      <c r="L179" s="21"/>
      <c r="M179" s="21"/>
      <c r="N179" s="22"/>
      <c r="O179" s="23"/>
      <c r="P179" s="23"/>
      <c r="Q179" s="23"/>
      <c r="R179" s="23"/>
      <c r="S179" s="44"/>
      <c r="T179" s="47"/>
    </row>
    <row r="180" spans="1:20" ht="24" customHeight="1">
      <c r="A180" s="80" t="s">
        <v>237</v>
      </c>
      <c r="B180" s="38" t="s">
        <v>214</v>
      </c>
      <c r="C180" s="21"/>
      <c r="D180" s="21"/>
      <c r="E180" s="36"/>
      <c r="F180" s="21"/>
      <c r="G180" s="21"/>
      <c r="H180" s="21"/>
      <c r="I180" s="21"/>
      <c r="J180" s="21"/>
      <c r="K180" s="21"/>
      <c r="L180" s="21" t="s">
        <v>79</v>
      </c>
      <c r="M180" s="21">
        <v>1</v>
      </c>
      <c r="N180" s="22">
        <f t="shared" si="33"/>
        <v>6.84</v>
      </c>
      <c r="O180" s="23">
        <f t="shared" si="34"/>
        <v>1.61</v>
      </c>
      <c r="P180" s="23">
        <f t="shared" si="35"/>
        <v>8.45</v>
      </c>
      <c r="Q180" s="23">
        <f t="shared" si="36"/>
        <v>0.42</v>
      </c>
      <c r="R180" s="23">
        <f t="shared" si="37"/>
        <v>1.8626999999999998</v>
      </c>
      <c r="S180" s="44">
        <f t="shared" si="38"/>
        <v>10.7327</v>
      </c>
      <c r="T180" s="46" t="s">
        <v>135</v>
      </c>
    </row>
    <row r="181" spans="1:20" ht="24" customHeight="1" hidden="1">
      <c r="A181" s="80"/>
      <c r="B181" s="38" t="s">
        <v>15</v>
      </c>
      <c r="C181" s="17" t="s">
        <v>16</v>
      </c>
      <c r="D181" s="29">
        <v>0.8</v>
      </c>
      <c r="E181" s="12">
        <f>E177</f>
        <v>7.5</v>
      </c>
      <c r="F181" s="13">
        <f>ROUND(D181*E181,2)</f>
        <v>6</v>
      </c>
      <c r="G181" s="13">
        <f>ROUND(0.09*F181,2)</f>
        <v>0.54</v>
      </c>
      <c r="H181" s="13">
        <f>ROUND(0.05*(F181),2)</f>
        <v>0.3</v>
      </c>
      <c r="I181" s="13">
        <f>ROUND((F181+H181+G181)*0.2359,2)</f>
        <v>1.61</v>
      </c>
      <c r="J181" s="13">
        <f>SUM(F181:I181)</f>
        <v>8.45</v>
      </c>
      <c r="K181" s="9">
        <f>ROUND(F181+G181+H181,2)</f>
        <v>6.84</v>
      </c>
      <c r="L181" s="21"/>
      <c r="M181" s="21"/>
      <c r="N181" s="22"/>
      <c r="O181" s="23"/>
      <c r="P181" s="23"/>
      <c r="Q181" s="23"/>
      <c r="R181" s="23"/>
      <c r="S181" s="44"/>
      <c r="T181" s="47"/>
    </row>
    <row r="182" spans="1:20" ht="24" customHeight="1">
      <c r="A182" s="80" t="s">
        <v>238</v>
      </c>
      <c r="B182" s="38" t="s">
        <v>205</v>
      </c>
      <c r="L182" s="21" t="s">
        <v>79</v>
      </c>
      <c r="M182" s="21">
        <v>1</v>
      </c>
      <c r="N182" s="22">
        <f>ROUND(F183+G183+H183,2)</f>
        <v>6.84</v>
      </c>
      <c r="O182" s="23">
        <f>ROUND(N182*0.2359,2)</f>
        <v>1.61</v>
      </c>
      <c r="P182" s="23">
        <f>N182+O182</f>
        <v>8.45</v>
      </c>
      <c r="Q182" s="23">
        <f>ROUND(P182*0.05,2)</f>
        <v>0.42</v>
      </c>
      <c r="R182" s="23">
        <f>(P182+Q182)*0.21</f>
        <v>1.8626999999999998</v>
      </c>
      <c r="S182" s="44">
        <f>P182+Q182+R182</f>
        <v>10.7327</v>
      </c>
      <c r="T182" s="47" t="s">
        <v>135</v>
      </c>
    </row>
    <row r="183" spans="1:19" ht="12" hidden="1">
      <c r="A183" s="101"/>
      <c r="B183" s="96" t="s">
        <v>15</v>
      </c>
      <c r="C183" s="17" t="s">
        <v>16</v>
      </c>
      <c r="D183" s="29">
        <v>0.8</v>
      </c>
      <c r="E183" s="12">
        <v>7.5</v>
      </c>
      <c r="F183" s="13">
        <f>ROUND(D183*E183,2)</f>
        <v>6</v>
      </c>
      <c r="G183" s="13">
        <f>ROUND(0.09*F183,2)</f>
        <v>0.54</v>
      </c>
      <c r="H183" s="13">
        <f>ROUND(0.05*(F183),2)</f>
        <v>0.3</v>
      </c>
      <c r="I183" s="13">
        <f>ROUND((F183+H183+G183)*0.2359,2)</f>
        <v>1.61</v>
      </c>
      <c r="J183" s="13">
        <f>SUM(F183:I183)</f>
        <v>8.45</v>
      </c>
      <c r="K183" s="9">
        <f>ROUND(F183+G183+H183,2)</f>
        <v>6.84</v>
      </c>
      <c r="L183" s="21"/>
      <c r="M183" s="21"/>
      <c r="N183" s="22"/>
      <c r="O183" s="23"/>
      <c r="P183" s="23"/>
      <c r="Q183" s="23"/>
      <c r="R183" s="23"/>
      <c r="S183" s="97"/>
    </row>
    <row r="184" spans="1:20" ht="12" customHeight="1">
      <c r="A184" s="106" t="s">
        <v>249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8"/>
    </row>
    <row r="185" spans="1:20" ht="24" customHeight="1">
      <c r="A185" s="79" t="s">
        <v>198</v>
      </c>
      <c r="B185" s="40" t="s">
        <v>13</v>
      </c>
      <c r="C185" s="67" t="s">
        <v>14</v>
      </c>
      <c r="D185" s="68"/>
      <c r="E185" s="69" t="s">
        <v>0</v>
      </c>
      <c r="F185" s="70"/>
      <c r="G185" s="70"/>
      <c r="H185" s="70"/>
      <c r="I185" s="70"/>
      <c r="J185" s="70"/>
      <c r="K185" s="71"/>
      <c r="L185" s="57" t="str">
        <f>C185</f>
        <v>m3</v>
      </c>
      <c r="M185" s="57">
        <v>1</v>
      </c>
      <c r="N185" s="58">
        <f>K186</f>
        <v>8.56</v>
      </c>
      <c r="O185" s="23">
        <f>ROUND(N185*0.2359,2)</f>
        <v>2.02</v>
      </c>
      <c r="P185" s="23">
        <f>N185+O185</f>
        <v>10.58</v>
      </c>
      <c r="Q185" s="23">
        <f>ROUND(P185*0.05,2)</f>
        <v>0.53</v>
      </c>
      <c r="R185" s="23">
        <f>(P185+Q185)*0.21</f>
        <v>2.3331</v>
      </c>
      <c r="S185" s="44">
        <f>P185+Q185+R185</f>
        <v>13.4431</v>
      </c>
      <c r="T185" s="47" t="s">
        <v>135</v>
      </c>
    </row>
    <row r="186" spans="1:19" ht="24" customHeight="1" hidden="1">
      <c r="A186" s="80"/>
      <c r="B186" s="38" t="s">
        <v>15</v>
      </c>
      <c r="C186" s="4" t="s">
        <v>16</v>
      </c>
      <c r="D186" s="11">
        <v>1</v>
      </c>
      <c r="E186" s="12">
        <v>7.5</v>
      </c>
      <c r="F186" s="13">
        <f>ROUND(D186*E186,2)</f>
        <v>7.5</v>
      </c>
      <c r="G186" s="13">
        <f>ROUND(0.09*F186,2)</f>
        <v>0.68</v>
      </c>
      <c r="H186" s="13">
        <f>ROUND(0.05*(F186),2)</f>
        <v>0.38</v>
      </c>
      <c r="I186" s="13">
        <f>ROUND((F186+H186+G186)*0.2359,2)</f>
        <v>2.02</v>
      </c>
      <c r="J186" s="13">
        <f>SUM(F186:I186)</f>
        <v>10.58</v>
      </c>
      <c r="K186" s="9">
        <f>ROUND(F186+G186+H186,2)</f>
        <v>8.56</v>
      </c>
      <c r="L186" s="21"/>
      <c r="M186" s="21"/>
      <c r="N186" s="58"/>
      <c r="O186" s="23"/>
      <c r="P186" s="23"/>
      <c r="Q186" s="23"/>
      <c r="R186" s="23"/>
      <c r="S186" s="44"/>
    </row>
    <row r="187" spans="1:20" ht="24" customHeight="1">
      <c r="A187" s="80" t="s">
        <v>199</v>
      </c>
      <c r="B187" s="38" t="s">
        <v>149</v>
      </c>
      <c r="C187" s="1" t="s">
        <v>14</v>
      </c>
      <c r="D187" s="8"/>
      <c r="E187" s="9"/>
      <c r="F187" s="10"/>
      <c r="G187" s="10"/>
      <c r="H187" s="10"/>
      <c r="I187" s="10"/>
      <c r="J187" s="10"/>
      <c r="K187" s="15"/>
      <c r="L187" s="21" t="str">
        <f>C187</f>
        <v>m3</v>
      </c>
      <c r="M187" s="21">
        <v>1</v>
      </c>
      <c r="N187" s="58">
        <f>K188</f>
        <v>9.4</v>
      </c>
      <c r="O187" s="23">
        <f>ROUND(N187*0.2359,2)</f>
        <v>2.22</v>
      </c>
      <c r="P187" s="23">
        <f>N187+O187</f>
        <v>11.620000000000001</v>
      </c>
      <c r="Q187" s="23">
        <f>ROUND(P187*0.05,2)</f>
        <v>0.58</v>
      </c>
      <c r="R187" s="23">
        <f>(P187+Q187)*0.21</f>
        <v>2.5620000000000003</v>
      </c>
      <c r="S187" s="44">
        <f>P187+Q187+R187</f>
        <v>14.762</v>
      </c>
      <c r="T187" s="46" t="s">
        <v>135</v>
      </c>
    </row>
    <row r="188" spans="1:19" ht="24" customHeight="1" hidden="1">
      <c r="A188" s="80"/>
      <c r="B188" s="38" t="s">
        <v>15</v>
      </c>
      <c r="C188" s="4" t="s">
        <v>16</v>
      </c>
      <c r="D188" s="11">
        <v>1.1</v>
      </c>
      <c r="E188" s="12">
        <f>E186</f>
        <v>7.5</v>
      </c>
      <c r="F188" s="13">
        <f>ROUND(D188*E188,2)</f>
        <v>8.25</v>
      </c>
      <c r="G188" s="13">
        <f>ROUND(0.09*F188,2)</f>
        <v>0.74</v>
      </c>
      <c r="H188" s="13">
        <f>ROUND(0.05*(F188),2)</f>
        <v>0.41</v>
      </c>
      <c r="I188" s="13">
        <f>ROUND((F188+H188+G188)*0.2359,2)</f>
        <v>2.22</v>
      </c>
      <c r="J188" s="13">
        <f>SUM(F188:I188)</f>
        <v>11.620000000000001</v>
      </c>
      <c r="K188" s="9">
        <f>ROUND(F188+G188+H188,2)</f>
        <v>9.4</v>
      </c>
      <c r="L188" s="21"/>
      <c r="M188" s="21"/>
      <c r="N188" s="58"/>
      <c r="O188" s="23"/>
      <c r="P188" s="23"/>
      <c r="Q188" s="23"/>
      <c r="R188" s="23"/>
      <c r="S188" s="44"/>
    </row>
    <row r="189" spans="1:20" ht="24" customHeight="1">
      <c r="A189" s="80" t="s">
        <v>200</v>
      </c>
      <c r="B189" s="38" t="s">
        <v>17</v>
      </c>
      <c r="C189" s="1" t="s">
        <v>14</v>
      </c>
      <c r="D189" s="8"/>
      <c r="E189" s="9"/>
      <c r="F189" s="10"/>
      <c r="G189" s="10"/>
      <c r="H189" s="10"/>
      <c r="I189" s="10"/>
      <c r="J189" s="10"/>
      <c r="K189" s="15"/>
      <c r="L189" s="21" t="str">
        <f>C189</f>
        <v>m3</v>
      </c>
      <c r="M189" s="21">
        <v>1</v>
      </c>
      <c r="N189" s="58">
        <f>K190</f>
        <v>17.96</v>
      </c>
      <c r="O189" s="23">
        <f>ROUND(N189*0.2359,2)</f>
        <v>4.24</v>
      </c>
      <c r="P189" s="23">
        <f>N189+O189</f>
        <v>22.200000000000003</v>
      </c>
      <c r="Q189" s="23">
        <f>ROUND(P189*0.05,2)</f>
        <v>1.11</v>
      </c>
      <c r="R189" s="23">
        <f>(P189+Q189)*0.21</f>
        <v>4.8951</v>
      </c>
      <c r="S189" s="44">
        <f>P189+Q189+R189</f>
        <v>28.2051</v>
      </c>
      <c r="T189" s="45" t="s">
        <v>135</v>
      </c>
    </row>
    <row r="190" spans="1:19" ht="24" customHeight="1" hidden="1">
      <c r="A190" s="98"/>
      <c r="B190" s="59" t="s">
        <v>15</v>
      </c>
      <c r="C190" s="49" t="s">
        <v>16</v>
      </c>
      <c r="D190" s="72">
        <v>2.1</v>
      </c>
      <c r="E190" s="51">
        <f>E186</f>
        <v>7.5</v>
      </c>
      <c r="F190" s="50">
        <f>ROUND(D190*E190,2)</f>
        <v>15.75</v>
      </c>
      <c r="G190" s="50">
        <f>ROUND(0.09*F190,2)</f>
        <v>1.42</v>
      </c>
      <c r="H190" s="50">
        <f>ROUND(0.05*(F190),2)</f>
        <v>0.79</v>
      </c>
      <c r="I190" s="50">
        <f>ROUND((F190+H190+G190)*0.2359,2)</f>
        <v>4.24</v>
      </c>
      <c r="J190" s="50">
        <f>SUM(F190:I190)</f>
        <v>22.200000000000003</v>
      </c>
      <c r="K190" s="52">
        <f>ROUND(F190+G190+H190,2)</f>
        <v>17.96</v>
      </c>
      <c r="L190" s="53"/>
      <c r="M190" s="53"/>
      <c r="N190" s="54"/>
      <c r="O190" s="55"/>
      <c r="P190" s="55"/>
      <c r="Q190" s="55"/>
      <c r="R190" s="55"/>
      <c r="S190" s="62"/>
    </row>
    <row r="191" spans="1:20" ht="12">
      <c r="A191" s="106" t="s">
        <v>250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8"/>
    </row>
    <row r="192" spans="1:20" ht="24" customHeight="1">
      <c r="A192" s="79" t="s">
        <v>198</v>
      </c>
      <c r="B192" s="40" t="s">
        <v>18</v>
      </c>
      <c r="C192" s="67" t="s">
        <v>19</v>
      </c>
      <c r="D192" s="68"/>
      <c r="E192" s="69"/>
      <c r="F192" s="70"/>
      <c r="G192" s="70"/>
      <c r="H192" s="70"/>
      <c r="I192" s="70"/>
      <c r="J192" s="70"/>
      <c r="K192" s="71"/>
      <c r="L192" s="57" t="str">
        <f>C192</f>
        <v>m2</v>
      </c>
      <c r="M192" s="57">
        <v>1</v>
      </c>
      <c r="N192" s="58">
        <f>K193</f>
        <v>12.82</v>
      </c>
      <c r="O192" s="23">
        <f>ROUND(N192*0.2359,2)</f>
        <v>3.02</v>
      </c>
      <c r="P192" s="23">
        <f>N192+O192</f>
        <v>15.84</v>
      </c>
      <c r="Q192" s="23">
        <f>ROUND(P192*0.05,2)</f>
        <v>0.79</v>
      </c>
      <c r="R192" s="23">
        <f>(P192+Q192)*0.21</f>
        <v>3.4922999999999997</v>
      </c>
      <c r="S192" s="44">
        <f>P192+Q192+R192</f>
        <v>20.1223</v>
      </c>
      <c r="T192" s="47" t="s">
        <v>135</v>
      </c>
    </row>
    <row r="193" spans="1:19" ht="24" customHeight="1" hidden="1">
      <c r="A193" s="80"/>
      <c r="B193" s="38" t="s">
        <v>15</v>
      </c>
      <c r="C193" s="4" t="s">
        <v>16</v>
      </c>
      <c r="D193" s="11">
        <v>1.5</v>
      </c>
      <c r="E193" s="12">
        <f>E186</f>
        <v>7.5</v>
      </c>
      <c r="F193" s="13">
        <f>ROUND(D193*E193,2)</f>
        <v>11.25</v>
      </c>
      <c r="G193" s="13">
        <f>ROUND(0.09*F193,2)</f>
        <v>1.01</v>
      </c>
      <c r="H193" s="13">
        <f>ROUND(0.05*(F193),2)</f>
        <v>0.56</v>
      </c>
      <c r="I193" s="13">
        <f>ROUND((F193+H193+G193)*0.2359,2)</f>
        <v>3.02</v>
      </c>
      <c r="J193" s="13">
        <f>SUM(F193:I193)</f>
        <v>15.84</v>
      </c>
      <c r="K193" s="9">
        <f>ROUND(F193+G193+H193,2)</f>
        <v>12.82</v>
      </c>
      <c r="L193" s="21"/>
      <c r="M193" s="21"/>
      <c r="N193" s="58"/>
      <c r="O193" s="23"/>
      <c r="P193" s="23"/>
      <c r="Q193" s="23"/>
      <c r="R193" s="23"/>
      <c r="S193" s="44"/>
    </row>
    <row r="194" spans="1:20" ht="24" customHeight="1">
      <c r="A194" s="80" t="s">
        <v>199</v>
      </c>
      <c r="B194" s="38" t="s">
        <v>127</v>
      </c>
      <c r="C194" s="1" t="s">
        <v>19</v>
      </c>
      <c r="D194" s="8"/>
      <c r="E194" s="9"/>
      <c r="F194" s="13"/>
      <c r="G194" s="10"/>
      <c r="H194" s="10"/>
      <c r="I194" s="10"/>
      <c r="J194" s="10"/>
      <c r="K194" s="15"/>
      <c r="L194" s="21" t="str">
        <f>C194</f>
        <v>m2</v>
      </c>
      <c r="M194" s="21">
        <v>1</v>
      </c>
      <c r="N194" s="58">
        <f>K195</f>
        <v>11.12</v>
      </c>
      <c r="O194" s="23">
        <f>ROUND(N194*0.2359,2)</f>
        <v>2.62</v>
      </c>
      <c r="P194" s="23">
        <f>N194+O194</f>
        <v>13.739999999999998</v>
      </c>
      <c r="Q194" s="23">
        <f>ROUND(P194*0.05,2)</f>
        <v>0.69</v>
      </c>
      <c r="R194" s="23">
        <f>(P194+Q194)*0.21</f>
        <v>3.0302999999999995</v>
      </c>
      <c r="S194" s="44">
        <f>P194+Q194+R194</f>
        <v>17.460299999999997</v>
      </c>
      <c r="T194" s="46" t="s">
        <v>135</v>
      </c>
    </row>
    <row r="195" spans="1:19" ht="24" customHeight="1" hidden="1">
      <c r="A195" s="80"/>
      <c r="B195" s="38" t="s">
        <v>15</v>
      </c>
      <c r="C195" s="4" t="s">
        <v>16</v>
      </c>
      <c r="D195" s="11">
        <v>1.3</v>
      </c>
      <c r="E195" s="12">
        <f>E186</f>
        <v>7.5</v>
      </c>
      <c r="F195" s="13">
        <f>ROUND(D195*E195,2)</f>
        <v>9.75</v>
      </c>
      <c r="G195" s="13">
        <f>ROUND(0.09*F195,2)</f>
        <v>0.88</v>
      </c>
      <c r="H195" s="13">
        <f>ROUND(0.05*(F195),2)</f>
        <v>0.49</v>
      </c>
      <c r="I195" s="13">
        <f>ROUND((F195+H195+G195)*0.2359,2)</f>
        <v>2.62</v>
      </c>
      <c r="J195" s="13">
        <f>SUM(F195:I195)</f>
        <v>13.740000000000002</v>
      </c>
      <c r="K195" s="9">
        <f>ROUND(F195+G195+H195,2)</f>
        <v>11.12</v>
      </c>
      <c r="L195" s="21"/>
      <c r="M195" s="21"/>
      <c r="N195" s="58"/>
      <c r="O195" s="23"/>
      <c r="P195" s="23"/>
      <c r="Q195" s="23"/>
      <c r="R195" s="23"/>
      <c r="S195" s="44"/>
    </row>
    <row r="196" spans="1:20" ht="24" customHeight="1">
      <c r="A196" s="80" t="s">
        <v>200</v>
      </c>
      <c r="B196" s="38" t="s">
        <v>150</v>
      </c>
      <c r="C196" s="1" t="s">
        <v>19</v>
      </c>
      <c r="D196" s="8"/>
      <c r="E196" s="9"/>
      <c r="F196" s="13"/>
      <c r="G196" s="10"/>
      <c r="H196" s="10"/>
      <c r="I196" s="10"/>
      <c r="J196" s="10"/>
      <c r="K196" s="15"/>
      <c r="L196" s="21" t="str">
        <f>C196</f>
        <v>m2</v>
      </c>
      <c r="M196" s="21">
        <v>1</v>
      </c>
      <c r="N196" s="58">
        <f>K197</f>
        <v>8.98</v>
      </c>
      <c r="O196" s="23">
        <f>ROUND(N196*0.2359,2)</f>
        <v>2.12</v>
      </c>
      <c r="P196" s="23">
        <f>N196+O196</f>
        <v>11.100000000000001</v>
      </c>
      <c r="Q196" s="23">
        <f>ROUND(P196*0.05,2)</f>
        <v>0.56</v>
      </c>
      <c r="R196" s="23">
        <f>(P196+Q196)*0.21</f>
        <v>2.4486000000000003</v>
      </c>
      <c r="S196" s="44">
        <f>P196+Q196+R196</f>
        <v>14.108600000000003</v>
      </c>
      <c r="T196" s="46" t="s">
        <v>135</v>
      </c>
    </row>
    <row r="197" spans="1:19" ht="24" customHeight="1" hidden="1">
      <c r="A197" s="80"/>
      <c r="B197" s="38" t="s">
        <v>15</v>
      </c>
      <c r="C197" s="4" t="s">
        <v>16</v>
      </c>
      <c r="D197" s="11">
        <v>1.05</v>
      </c>
      <c r="E197" s="12">
        <f>E186</f>
        <v>7.5</v>
      </c>
      <c r="F197" s="13">
        <f>ROUND(D197*E197,2)</f>
        <v>7.88</v>
      </c>
      <c r="G197" s="13">
        <f>ROUND(0.09*F197,2)</f>
        <v>0.71</v>
      </c>
      <c r="H197" s="13">
        <f>ROUND(0.05*(F197),2)</f>
        <v>0.39</v>
      </c>
      <c r="I197" s="13">
        <f>ROUND((F197+H197+G197)*0.2359,2)</f>
        <v>2.12</v>
      </c>
      <c r="J197" s="13">
        <f>SUM(F197:I197)</f>
        <v>11.100000000000001</v>
      </c>
      <c r="K197" s="9">
        <f>ROUND(F197+G197+H197,2)</f>
        <v>8.98</v>
      </c>
      <c r="L197" s="21"/>
      <c r="M197" s="21"/>
      <c r="N197" s="58"/>
      <c r="O197" s="23"/>
      <c r="P197" s="23"/>
      <c r="Q197" s="23"/>
      <c r="R197" s="23"/>
      <c r="S197" s="44"/>
    </row>
    <row r="198" spans="1:20" ht="24" customHeight="1">
      <c r="A198" s="80" t="s">
        <v>201</v>
      </c>
      <c r="B198" s="38" t="s">
        <v>20</v>
      </c>
      <c r="C198" s="1" t="s">
        <v>14</v>
      </c>
      <c r="D198" s="8"/>
      <c r="E198" s="9"/>
      <c r="F198" s="13"/>
      <c r="G198" s="13"/>
      <c r="H198" s="13"/>
      <c r="I198" s="13"/>
      <c r="J198" s="13"/>
      <c r="K198" s="16"/>
      <c r="L198" s="21" t="str">
        <f>C198</f>
        <v>m3</v>
      </c>
      <c r="M198" s="21">
        <v>1</v>
      </c>
      <c r="N198" s="58">
        <f>K199</f>
        <v>34.2</v>
      </c>
      <c r="O198" s="23">
        <f>ROUND(N198*0.2359,2)</f>
        <v>8.07</v>
      </c>
      <c r="P198" s="23">
        <f>N198+O198</f>
        <v>42.27</v>
      </c>
      <c r="Q198" s="23">
        <f>ROUND(P198*0.05,2)</f>
        <v>2.11</v>
      </c>
      <c r="R198" s="23">
        <f>(P198+Q198)*0.21</f>
        <v>9.3198</v>
      </c>
      <c r="S198" s="44">
        <f>P198+Q198+R198</f>
        <v>53.6998</v>
      </c>
      <c r="T198" s="45" t="s">
        <v>135</v>
      </c>
    </row>
    <row r="199" spans="1:19" ht="24" customHeight="1" hidden="1">
      <c r="A199" s="98"/>
      <c r="B199" s="59" t="s">
        <v>15</v>
      </c>
      <c r="C199" s="49" t="s">
        <v>16</v>
      </c>
      <c r="D199" s="72">
        <v>4</v>
      </c>
      <c r="E199" s="51">
        <f>E186</f>
        <v>7.5</v>
      </c>
      <c r="F199" s="50">
        <f>ROUND(D199*E199,2)</f>
        <v>30</v>
      </c>
      <c r="G199" s="50">
        <f>ROUND(0.09*F199,2)</f>
        <v>2.7</v>
      </c>
      <c r="H199" s="50">
        <f>ROUND(0.05*(F199),2)</f>
        <v>1.5</v>
      </c>
      <c r="I199" s="50">
        <f>ROUND((F199+H199+G199)*0.2359,2)</f>
        <v>8.07</v>
      </c>
      <c r="J199" s="50">
        <f>SUM(F199:I199)</f>
        <v>42.27</v>
      </c>
      <c r="K199" s="52">
        <f>ROUND(F199+G199+H199,2)</f>
        <v>34.2</v>
      </c>
      <c r="L199" s="53"/>
      <c r="M199" s="53"/>
      <c r="N199" s="54"/>
      <c r="O199" s="55"/>
      <c r="P199" s="55"/>
      <c r="Q199" s="55"/>
      <c r="R199" s="55"/>
      <c r="S199" s="62"/>
    </row>
    <row r="200" spans="1:20" ht="12">
      <c r="A200" s="106" t="s">
        <v>251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8"/>
    </row>
    <row r="201" spans="1:20" ht="24" customHeight="1">
      <c r="A201" s="79" t="s">
        <v>198</v>
      </c>
      <c r="B201" s="40" t="s">
        <v>55</v>
      </c>
      <c r="C201" s="67" t="s">
        <v>56</v>
      </c>
      <c r="D201" s="68"/>
      <c r="E201" s="68"/>
      <c r="F201" s="68"/>
      <c r="G201" s="68"/>
      <c r="H201" s="68"/>
      <c r="I201" s="68"/>
      <c r="J201" s="68"/>
      <c r="K201" s="68"/>
      <c r="L201" s="57" t="str">
        <f>C201</f>
        <v>t.m.</v>
      </c>
      <c r="M201" s="57">
        <v>1</v>
      </c>
      <c r="N201" s="58">
        <f>K202</f>
        <v>2.14</v>
      </c>
      <c r="O201" s="23">
        <f aca="true" t="shared" si="39" ref="O201:O213">ROUND(N201*0.2359,2)</f>
        <v>0.5</v>
      </c>
      <c r="P201" s="23">
        <f>N201+O201</f>
        <v>2.64</v>
      </c>
      <c r="Q201" s="23">
        <f aca="true" t="shared" si="40" ref="Q201:Q213">ROUND(P201*0.05,2)</f>
        <v>0.13</v>
      </c>
      <c r="R201" s="23">
        <f>(P201+Q201)*0.21</f>
        <v>0.5817</v>
      </c>
      <c r="S201" s="44">
        <f>P201+Q201+R201</f>
        <v>3.3517</v>
      </c>
      <c r="T201" s="47" t="s">
        <v>135</v>
      </c>
    </row>
    <row r="202" spans="1:19" ht="24" customHeight="1" hidden="1">
      <c r="A202" s="80"/>
      <c r="B202" s="38" t="s">
        <v>15</v>
      </c>
      <c r="C202" s="17" t="s">
        <v>16</v>
      </c>
      <c r="D202" s="11">
        <v>0.25</v>
      </c>
      <c r="E202" s="12">
        <f>E188</f>
        <v>7.5</v>
      </c>
      <c r="F202" s="13">
        <f>ROUND(D202*E202,2)</f>
        <v>1.88</v>
      </c>
      <c r="G202" s="13">
        <f>ROUND(0.09*F202,2)</f>
        <v>0.17</v>
      </c>
      <c r="H202" s="13">
        <f>ROUND(0.05*(F202),2)</f>
        <v>0.09</v>
      </c>
      <c r="I202" s="13">
        <f>ROUND((F202+H202+G202)*0.2359,2)</f>
        <v>0.5</v>
      </c>
      <c r="J202" s="13">
        <f>SUM(F202:I202)</f>
        <v>2.6399999999999997</v>
      </c>
      <c r="K202" s="9">
        <f>ROUND(F202+G202+H202,2)</f>
        <v>2.14</v>
      </c>
      <c r="L202" s="21"/>
      <c r="M202" s="21"/>
      <c r="N202" s="58"/>
      <c r="O202" s="23"/>
      <c r="P202" s="23"/>
      <c r="Q202" s="23"/>
      <c r="R202" s="23"/>
      <c r="S202" s="44"/>
    </row>
    <row r="203" spans="1:20" ht="24" customHeight="1">
      <c r="A203" s="80" t="s">
        <v>199</v>
      </c>
      <c r="B203" s="38" t="s">
        <v>57</v>
      </c>
      <c r="C203" s="1" t="s">
        <v>19</v>
      </c>
      <c r="D203" s="8"/>
      <c r="E203" s="8"/>
      <c r="F203" s="8"/>
      <c r="G203" s="8"/>
      <c r="H203" s="8"/>
      <c r="I203" s="8"/>
      <c r="J203" s="8"/>
      <c r="K203" s="8"/>
      <c r="L203" s="21" t="str">
        <f>C203</f>
        <v>m2</v>
      </c>
      <c r="M203" s="21">
        <v>1</v>
      </c>
      <c r="N203" s="58">
        <f aca="true" t="shared" si="41" ref="N203:N213">K204</f>
        <v>7.01</v>
      </c>
      <c r="O203" s="23">
        <f t="shared" si="39"/>
        <v>1.65</v>
      </c>
      <c r="P203" s="23">
        <f aca="true" t="shared" si="42" ref="P203:P213">N203+O203</f>
        <v>8.66</v>
      </c>
      <c r="Q203" s="23">
        <f t="shared" si="40"/>
        <v>0.43</v>
      </c>
      <c r="R203" s="23">
        <f aca="true" t="shared" si="43" ref="R203:R213">(P203+Q203)*0.21</f>
        <v>1.9088999999999998</v>
      </c>
      <c r="S203" s="44">
        <f aca="true" t="shared" si="44" ref="S203:S213">P203+Q203+R203</f>
        <v>10.998899999999999</v>
      </c>
      <c r="T203" s="46" t="s">
        <v>135</v>
      </c>
    </row>
    <row r="204" spans="1:19" ht="24" customHeight="1" hidden="1">
      <c r="A204" s="80"/>
      <c r="B204" s="38" t="s">
        <v>15</v>
      </c>
      <c r="C204" s="17" t="s">
        <v>16</v>
      </c>
      <c r="D204" s="11">
        <v>0.82</v>
      </c>
      <c r="E204" s="12">
        <f>E186</f>
        <v>7.5</v>
      </c>
      <c r="F204" s="13">
        <f>ROUND(D204*E204,2)</f>
        <v>6.15</v>
      </c>
      <c r="G204" s="13">
        <f>ROUND(0.09*F204,2)</f>
        <v>0.55</v>
      </c>
      <c r="H204" s="13">
        <f>ROUND(0.05*(F204),2)</f>
        <v>0.31</v>
      </c>
      <c r="I204" s="13">
        <f>ROUND((F204+H204+G204)*0.2359,2)</f>
        <v>1.65</v>
      </c>
      <c r="J204" s="13">
        <f>SUM(F204:I204)</f>
        <v>8.66</v>
      </c>
      <c r="K204" s="9">
        <f>ROUND(F204+G204+H204,2)</f>
        <v>7.01</v>
      </c>
      <c r="L204" s="21"/>
      <c r="M204" s="21"/>
      <c r="N204" s="58"/>
      <c r="O204" s="23"/>
      <c r="P204" s="23"/>
      <c r="Q204" s="23"/>
      <c r="R204" s="23"/>
      <c r="S204" s="44"/>
    </row>
    <row r="205" spans="1:20" ht="24" customHeight="1">
      <c r="A205" s="80" t="s">
        <v>200</v>
      </c>
      <c r="B205" s="38" t="s">
        <v>58</v>
      </c>
      <c r="C205" s="17" t="s">
        <v>19</v>
      </c>
      <c r="D205" s="11"/>
      <c r="E205" s="12"/>
      <c r="F205" s="13"/>
      <c r="G205" s="13"/>
      <c r="H205" s="13"/>
      <c r="I205" s="13"/>
      <c r="J205" s="13"/>
      <c r="K205" s="9"/>
      <c r="L205" s="21" t="str">
        <f>C205</f>
        <v>m2</v>
      </c>
      <c r="M205" s="21">
        <v>1</v>
      </c>
      <c r="N205" s="58">
        <f t="shared" si="41"/>
        <v>3.59</v>
      </c>
      <c r="O205" s="23">
        <f t="shared" si="39"/>
        <v>0.85</v>
      </c>
      <c r="P205" s="23">
        <f t="shared" si="42"/>
        <v>4.4399999999999995</v>
      </c>
      <c r="Q205" s="23">
        <f t="shared" si="40"/>
        <v>0.22</v>
      </c>
      <c r="R205" s="23">
        <f t="shared" si="43"/>
        <v>0.9785999999999998</v>
      </c>
      <c r="S205" s="44">
        <f t="shared" si="44"/>
        <v>5.638599999999999</v>
      </c>
      <c r="T205" s="46" t="s">
        <v>135</v>
      </c>
    </row>
    <row r="206" spans="1:19" ht="24" customHeight="1" hidden="1">
      <c r="A206" s="80"/>
      <c r="B206" s="38" t="s">
        <v>15</v>
      </c>
      <c r="C206" s="17" t="s">
        <v>16</v>
      </c>
      <c r="D206" s="11">
        <v>0.42</v>
      </c>
      <c r="E206" s="12">
        <f>E204</f>
        <v>7.5</v>
      </c>
      <c r="F206" s="13">
        <f>ROUND(D206*E206,2)</f>
        <v>3.15</v>
      </c>
      <c r="G206" s="13">
        <f>ROUND(0.09*F206,2)</f>
        <v>0.28</v>
      </c>
      <c r="H206" s="13">
        <f>ROUND(0.05*(F206),2)</f>
        <v>0.16</v>
      </c>
      <c r="I206" s="13">
        <f>ROUND((F206+H206+G206)*0.2359,2)</f>
        <v>0.85</v>
      </c>
      <c r="J206" s="13">
        <f>SUM(F206:I206)</f>
        <v>4.4399999999999995</v>
      </c>
      <c r="K206" s="9">
        <f>ROUND(F206+G206+H206,2)</f>
        <v>3.59</v>
      </c>
      <c r="L206" s="21"/>
      <c r="M206" s="21"/>
      <c r="N206" s="58"/>
      <c r="O206" s="23"/>
      <c r="P206" s="23"/>
      <c r="Q206" s="23"/>
      <c r="R206" s="23"/>
      <c r="S206" s="44"/>
    </row>
    <row r="207" spans="1:20" ht="24" customHeight="1">
      <c r="A207" s="80" t="s">
        <v>201</v>
      </c>
      <c r="B207" s="38" t="s">
        <v>59</v>
      </c>
      <c r="C207" s="17" t="s">
        <v>19</v>
      </c>
      <c r="D207" s="11"/>
      <c r="E207" s="12"/>
      <c r="F207" s="13"/>
      <c r="G207" s="13"/>
      <c r="H207" s="13"/>
      <c r="I207" s="13"/>
      <c r="J207" s="13"/>
      <c r="K207" s="9"/>
      <c r="L207" s="21" t="str">
        <f>C207</f>
        <v>m2</v>
      </c>
      <c r="M207" s="21">
        <v>1</v>
      </c>
      <c r="N207" s="58">
        <f t="shared" si="41"/>
        <v>9.24</v>
      </c>
      <c r="O207" s="23">
        <f t="shared" si="39"/>
        <v>2.18</v>
      </c>
      <c r="P207" s="23">
        <f t="shared" si="42"/>
        <v>11.42</v>
      </c>
      <c r="Q207" s="23">
        <f t="shared" si="40"/>
        <v>0.57</v>
      </c>
      <c r="R207" s="23">
        <f t="shared" si="43"/>
        <v>2.5179</v>
      </c>
      <c r="S207" s="44">
        <f t="shared" si="44"/>
        <v>14.5079</v>
      </c>
      <c r="T207" s="46" t="s">
        <v>135</v>
      </c>
    </row>
    <row r="208" spans="1:19" ht="24" customHeight="1" hidden="1">
      <c r="A208" s="80"/>
      <c r="B208" s="38" t="s">
        <v>15</v>
      </c>
      <c r="C208" s="17" t="s">
        <v>16</v>
      </c>
      <c r="D208" s="11">
        <v>1.08</v>
      </c>
      <c r="E208" s="12">
        <f>E206</f>
        <v>7.5</v>
      </c>
      <c r="F208" s="13">
        <f>ROUND(D208*E208,2)</f>
        <v>8.1</v>
      </c>
      <c r="G208" s="13">
        <f>ROUND(0.09*F208,2)</f>
        <v>0.73</v>
      </c>
      <c r="H208" s="13">
        <f>ROUND(0.05*(F208),2)</f>
        <v>0.41</v>
      </c>
      <c r="I208" s="13">
        <f>ROUND((F208+H208+G208)*0.2359,2)</f>
        <v>2.18</v>
      </c>
      <c r="J208" s="13">
        <f>SUM(F208:I208)</f>
        <v>11.42</v>
      </c>
      <c r="K208" s="9">
        <f>ROUND(F208+G208+H208,2)</f>
        <v>9.24</v>
      </c>
      <c r="L208" s="21"/>
      <c r="M208" s="21"/>
      <c r="N208" s="58"/>
      <c r="O208" s="23"/>
      <c r="P208" s="23"/>
      <c r="Q208" s="23"/>
      <c r="R208" s="23"/>
      <c r="S208" s="44"/>
    </row>
    <row r="209" spans="1:20" ht="24" customHeight="1">
      <c r="A209" s="80" t="s">
        <v>202</v>
      </c>
      <c r="B209" s="38" t="s">
        <v>151</v>
      </c>
      <c r="C209" s="17" t="s">
        <v>19</v>
      </c>
      <c r="D209" s="11"/>
      <c r="E209" s="12"/>
      <c r="F209" s="13"/>
      <c r="G209" s="13"/>
      <c r="H209" s="13"/>
      <c r="I209" s="13"/>
      <c r="J209" s="13"/>
      <c r="K209" s="9"/>
      <c r="L209" s="21" t="str">
        <f>C209</f>
        <v>m2</v>
      </c>
      <c r="M209" s="21">
        <v>1</v>
      </c>
      <c r="N209" s="58">
        <f t="shared" si="41"/>
        <v>4.28</v>
      </c>
      <c r="O209" s="23">
        <f t="shared" si="39"/>
        <v>1.01</v>
      </c>
      <c r="P209" s="23">
        <f t="shared" si="42"/>
        <v>5.29</v>
      </c>
      <c r="Q209" s="23">
        <f t="shared" si="40"/>
        <v>0.26</v>
      </c>
      <c r="R209" s="23">
        <f t="shared" si="43"/>
        <v>1.1655</v>
      </c>
      <c r="S209" s="44">
        <f t="shared" si="44"/>
        <v>6.7155</v>
      </c>
      <c r="T209" s="46" t="s">
        <v>135</v>
      </c>
    </row>
    <row r="210" spans="1:19" ht="24" customHeight="1" hidden="1">
      <c r="A210" s="80"/>
      <c r="B210" s="38" t="s">
        <v>15</v>
      </c>
      <c r="C210" s="17" t="s">
        <v>16</v>
      </c>
      <c r="D210" s="11">
        <v>0.5</v>
      </c>
      <c r="E210" s="12">
        <f>E208</f>
        <v>7.5</v>
      </c>
      <c r="F210" s="13">
        <f>ROUND(D210*E210,2)</f>
        <v>3.75</v>
      </c>
      <c r="G210" s="13">
        <f>ROUND(0.09*F210,2)</f>
        <v>0.34</v>
      </c>
      <c r="H210" s="13">
        <f>ROUND(0.05*(F210),2)</f>
        <v>0.19</v>
      </c>
      <c r="I210" s="13">
        <f>ROUND((F210+H210+G210)*0.2359,2)</f>
        <v>1.01</v>
      </c>
      <c r="J210" s="13">
        <f>SUM(F210:I210)</f>
        <v>5.29</v>
      </c>
      <c r="K210" s="9">
        <f>ROUND(F210+G210+H210,2)</f>
        <v>4.28</v>
      </c>
      <c r="L210" s="21"/>
      <c r="M210" s="21"/>
      <c r="N210" s="58"/>
      <c r="O210" s="23"/>
      <c r="P210" s="23"/>
      <c r="Q210" s="23"/>
      <c r="R210" s="23"/>
      <c r="S210" s="44"/>
    </row>
    <row r="211" spans="1:20" ht="24" customHeight="1">
      <c r="A211" s="80" t="s">
        <v>203</v>
      </c>
      <c r="B211" s="38" t="s">
        <v>60</v>
      </c>
      <c r="C211" s="17" t="s">
        <v>19</v>
      </c>
      <c r="D211" s="11"/>
      <c r="E211" s="12"/>
      <c r="F211" s="13"/>
      <c r="G211" s="13"/>
      <c r="H211" s="13"/>
      <c r="I211" s="13"/>
      <c r="J211" s="13"/>
      <c r="K211" s="9"/>
      <c r="L211" s="21" t="str">
        <f>C211</f>
        <v>m2</v>
      </c>
      <c r="M211" s="21">
        <v>1</v>
      </c>
      <c r="N211" s="58">
        <f t="shared" si="41"/>
        <v>2.4</v>
      </c>
      <c r="O211" s="23">
        <f t="shared" si="39"/>
        <v>0.57</v>
      </c>
      <c r="P211" s="23">
        <f t="shared" si="42"/>
        <v>2.9699999999999998</v>
      </c>
      <c r="Q211" s="23">
        <f t="shared" si="40"/>
        <v>0.15</v>
      </c>
      <c r="R211" s="23">
        <f t="shared" si="43"/>
        <v>0.6551999999999999</v>
      </c>
      <c r="S211" s="44">
        <f t="shared" si="44"/>
        <v>3.7751999999999994</v>
      </c>
      <c r="T211" s="46" t="s">
        <v>135</v>
      </c>
    </row>
    <row r="212" spans="1:19" ht="24" customHeight="1" hidden="1">
      <c r="A212" s="80"/>
      <c r="B212" s="38" t="s">
        <v>15</v>
      </c>
      <c r="C212" s="17" t="s">
        <v>16</v>
      </c>
      <c r="D212" s="11">
        <v>0.28</v>
      </c>
      <c r="E212" s="12">
        <f>E208</f>
        <v>7.5</v>
      </c>
      <c r="F212" s="13">
        <f>ROUND(D212*E212,2)</f>
        <v>2.1</v>
      </c>
      <c r="G212" s="13">
        <f>ROUND(0.09*F212,2)</f>
        <v>0.19</v>
      </c>
      <c r="H212" s="13">
        <f>ROUND(0.05*(F212),2)</f>
        <v>0.11</v>
      </c>
      <c r="I212" s="13">
        <f>ROUND((F212+H212+G212)*0.2359,2)</f>
        <v>0.57</v>
      </c>
      <c r="J212" s="13">
        <f>SUM(F212:I212)</f>
        <v>2.9699999999999998</v>
      </c>
      <c r="K212" s="9">
        <f>ROUND(F212+G212+H212,2)</f>
        <v>2.4</v>
      </c>
      <c r="L212" s="21"/>
      <c r="M212" s="21"/>
      <c r="N212" s="58"/>
      <c r="O212" s="23"/>
      <c r="P212" s="23"/>
      <c r="Q212" s="23"/>
      <c r="R212" s="23"/>
      <c r="S212" s="44"/>
    </row>
    <row r="213" spans="1:20" ht="24" customHeight="1">
      <c r="A213" s="80" t="s">
        <v>204</v>
      </c>
      <c r="B213" s="38" t="s">
        <v>61</v>
      </c>
      <c r="C213" s="17" t="s">
        <v>19</v>
      </c>
      <c r="D213" s="11"/>
      <c r="E213" s="12"/>
      <c r="F213" s="13"/>
      <c r="G213" s="13"/>
      <c r="H213" s="13"/>
      <c r="I213" s="13"/>
      <c r="J213" s="13"/>
      <c r="K213" s="9"/>
      <c r="L213" s="21" t="str">
        <f>C213</f>
        <v>m2</v>
      </c>
      <c r="M213" s="21">
        <v>1</v>
      </c>
      <c r="N213" s="58">
        <f t="shared" si="41"/>
        <v>12.06</v>
      </c>
      <c r="O213" s="23">
        <f t="shared" si="39"/>
        <v>2.84</v>
      </c>
      <c r="P213" s="23">
        <f t="shared" si="42"/>
        <v>14.9</v>
      </c>
      <c r="Q213" s="23">
        <f t="shared" si="40"/>
        <v>0.75</v>
      </c>
      <c r="R213" s="23">
        <f t="shared" si="43"/>
        <v>3.2864999999999998</v>
      </c>
      <c r="S213" s="44">
        <f t="shared" si="44"/>
        <v>18.9365</v>
      </c>
      <c r="T213" s="45" t="s">
        <v>135</v>
      </c>
    </row>
    <row r="214" spans="1:19" ht="12" hidden="1">
      <c r="A214" s="98"/>
      <c r="B214" s="59" t="s">
        <v>15</v>
      </c>
      <c r="C214" s="60" t="s">
        <v>16</v>
      </c>
      <c r="D214" s="72">
        <v>1.41</v>
      </c>
      <c r="E214" s="51">
        <f>E208</f>
        <v>7.5</v>
      </c>
      <c r="F214" s="50">
        <f>ROUND(D214*E214,2)</f>
        <v>10.58</v>
      </c>
      <c r="G214" s="50">
        <f>ROUND(0.09*F214,2)</f>
        <v>0.95</v>
      </c>
      <c r="H214" s="50">
        <f>ROUND(0.05*(F214),2)</f>
        <v>0.53</v>
      </c>
      <c r="I214" s="50">
        <f>ROUND((F214+H214+G214)*0.2359,2)</f>
        <v>2.84</v>
      </c>
      <c r="J214" s="50">
        <f>SUM(F214:I214)</f>
        <v>14.899999999999999</v>
      </c>
      <c r="K214" s="52">
        <f>ROUND(F214+G214+H214,2)</f>
        <v>12.06</v>
      </c>
      <c r="L214" s="53"/>
      <c r="M214" s="53"/>
      <c r="N214" s="54"/>
      <c r="O214" s="55"/>
      <c r="P214" s="55"/>
      <c r="Q214" s="55"/>
      <c r="R214" s="55"/>
      <c r="S214" s="62"/>
    </row>
    <row r="215" spans="1:20" ht="12">
      <c r="A215" s="106" t="s">
        <v>252</v>
      </c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8"/>
    </row>
    <row r="216" spans="1:20" ht="24" customHeight="1">
      <c r="A216" s="79" t="s">
        <v>198</v>
      </c>
      <c r="B216" s="40" t="s">
        <v>21</v>
      </c>
      <c r="C216" s="67" t="s">
        <v>14</v>
      </c>
      <c r="D216" s="67"/>
      <c r="E216" s="73" t="s">
        <v>0</v>
      </c>
      <c r="F216" s="74"/>
      <c r="G216" s="74"/>
      <c r="H216" s="74"/>
      <c r="I216" s="74"/>
      <c r="J216" s="74"/>
      <c r="K216" s="71"/>
      <c r="L216" s="57" t="str">
        <f>C216</f>
        <v>m3</v>
      </c>
      <c r="M216" s="57">
        <v>1</v>
      </c>
      <c r="N216" s="58">
        <f>K217</f>
        <v>94.06</v>
      </c>
      <c r="O216" s="23">
        <f aca="true" t="shared" si="45" ref="O216:O278">ROUND(N216*0.2359,2)</f>
        <v>22.19</v>
      </c>
      <c r="P216" s="23">
        <f>N216+O216</f>
        <v>116.25</v>
      </c>
      <c r="Q216" s="23">
        <f aca="true" t="shared" si="46" ref="Q216:Q278">ROUND(P216*0.05,2)</f>
        <v>5.81</v>
      </c>
      <c r="R216" s="23">
        <f>(P216+Q216)*0.21</f>
        <v>25.6326</v>
      </c>
      <c r="S216" s="44">
        <f>P216+Q216+R216</f>
        <v>147.6926</v>
      </c>
      <c r="T216" s="47" t="s">
        <v>135</v>
      </c>
    </row>
    <row r="217" spans="1:19" ht="24" customHeight="1" hidden="1">
      <c r="A217" s="80"/>
      <c r="B217" s="38" t="s">
        <v>15</v>
      </c>
      <c r="C217" s="4" t="s">
        <v>16</v>
      </c>
      <c r="D217" s="11">
        <v>11</v>
      </c>
      <c r="E217" s="12">
        <f>E210</f>
        <v>7.5</v>
      </c>
      <c r="F217" s="13">
        <f>ROUND(D217*E217,2)</f>
        <v>82.5</v>
      </c>
      <c r="G217" s="13">
        <f>ROUND(0.09*F217,2)</f>
        <v>7.43</v>
      </c>
      <c r="H217" s="13">
        <f>ROUND(0.05*(F217),2)</f>
        <v>4.13</v>
      </c>
      <c r="I217" s="13">
        <f>ROUND((F217+H217+G217)*0.2359,2)</f>
        <v>22.19</v>
      </c>
      <c r="J217" s="13">
        <f>SUM(F217:I217)</f>
        <v>116.25</v>
      </c>
      <c r="K217" s="9">
        <f>ROUND(F217+G217+H217,2)</f>
        <v>94.06</v>
      </c>
      <c r="L217" s="21"/>
      <c r="M217" s="21"/>
      <c r="N217" s="58"/>
      <c r="O217" s="23"/>
      <c r="P217" s="23"/>
      <c r="Q217" s="23"/>
      <c r="R217" s="23"/>
      <c r="S217" s="44"/>
    </row>
    <row r="218" spans="1:20" ht="24" customHeight="1">
      <c r="A218" s="80" t="s">
        <v>199</v>
      </c>
      <c r="B218" s="38" t="s">
        <v>22</v>
      </c>
      <c r="C218" s="1" t="s">
        <v>14</v>
      </c>
      <c r="D218" s="8"/>
      <c r="E218" s="9"/>
      <c r="F218" s="10"/>
      <c r="G218" s="10"/>
      <c r="H218" s="10"/>
      <c r="I218" s="10"/>
      <c r="J218" s="10"/>
      <c r="K218" s="15"/>
      <c r="L218" s="21" t="str">
        <f>C218</f>
        <v>m3</v>
      </c>
      <c r="M218" s="21">
        <v>1</v>
      </c>
      <c r="N218" s="58">
        <f aca="true" t="shared" si="47" ref="N218:N280">K219</f>
        <v>119.7</v>
      </c>
      <c r="O218" s="23">
        <f t="shared" si="45"/>
        <v>28.24</v>
      </c>
      <c r="P218" s="23">
        <f aca="true" t="shared" si="48" ref="P218:P280">N218+O218</f>
        <v>147.94</v>
      </c>
      <c r="Q218" s="23">
        <f t="shared" si="46"/>
        <v>7.4</v>
      </c>
      <c r="R218" s="23">
        <f aca="true" t="shared" si="49" ref="R218:R280">(P218+Q218)*0.21</f>
        <v>32.6214</v>
      </c>
      <c r="S218" s="44">
        <f aca="true" t="shared" si="50" ref="S218:S280">P218+Q218+R218</f>
        <v>187.9614</v>
      </c>
      <c r="T218" s="46" t="s">
        <v>135</v>
      </c>
    </row>
    <row r="219" spans="1:19" ht="24" customHeight="1" hidden="1">
      <c r="A219" s="80"/>
      <c r="B219" s="38" t="s">
        <v>15</v>
      </c>
      <c r="C219" s="4" t="s">
        <v>16</v>
      </c>
      <c r="D219" s="11">
        <v>14</v>
      </c>
      <c r="E219" s="12">
        <f>E217</f>
        <v>7.5</v>
      </c>
      <c r="F219" s="13">
        <f>ROUND(D219*E219,2)</f>
        <v>105</v>
      </c>
      <c r="G219" s="13">
        <f>ROUND(0.09*F219,2)</f>
        <v>9.45</v>
      </c>
      <c r="H219" s="13">
        <f>ROUND(0.05*(F219),2)</f>
        <v>5.25</v>
      </c>
      <c r="I219" s="13">
        <f>ROUND((F219+H219+G219)*0.2359,2)</f>
        <v>28.24</v>
      </c>
      <c r="J219" s="13">
        <f>SUM(F219:I219)</f>
        <v>147.94</v>
      </c>
      <c r="K219" s="9">
        <f>ROUND(F219+G219+H219,2)</f>
        <v>119.7</v>
      </c>
      <c r="L219" s="21"/>
      <c r="M219" s="21"/>
      <c r="N219" s="58"/>
      <c r="O219" s="23"/>
      <c r="P219" s="23"/>
      <c r="Q219" s="23"/>
      <c r="R219" s="23"/>
      <c r="S219" s="44"/>
    </row>
    <row r="220" spans="1:20" ht="24" customHeight="1">
      <c r="A220" s="80" t="s">
        <v>200</v>
      </c>
      <c r="B220" s="38" t="s">
        <v>23</v>
      </c>
      <c r="C220" s="1" t="s">
        <v>14</v>
      </c>
      <c r="D220" s="8"/>
      <c r="E220" s="9"/>
      <c r="F220" s="10"/>
      <c r="G220" s="10"/>
      <c r="H220" s="10"/>
      <c r="I220" s="10"/>
      <c r="J220" s="10"/>
      <c r="K220" s="15"/>
      <c r="L220" s="21" t="str">
        <f>C220</f>
        <v>m3</v>
      </c>
      <c r="M220" s="21">
        <v>1</v>
      </c>
      <c r="N220" s="58">
        <f t="shared" si="47"/>
        <v>31.9</v>
      </c>
      <c r="O220" s="23">
        <f t="shared" si="45"/>
        <v>7.53</v>
      </c>
      <c r="P220" s="23">
        <f t="shared" si="48"/>
        <v>39.43</v>
      </c>
      <c r="Q220" s="23">
        <f t="shared" si="46"/>
        <v>1.97</v>
      </c>
      <c r="R220" s="23">
        <f t="shared" si="49"/>
        <v>8.693999999999999</v>
      </c>
      <c r="S220" s="44">
        <f t="shared" si="50"/>
        <v>50.093999999999994</v>
      </c>
      <c r="T220" s="46" t="s">
        <v>135</v>
      </c>
    </row>
    <row r="221" spans="1:19" ht="24" customHeight="1" hidden="1">
      <c r="A221" s="80"/>
      <c r="B221" s="38" t="s">
        <v>15</v>
      </c>
      <c r="C221" s="4" t="s">
        <v>16</v>
      </c>
      <c r="D221" s="11">
        <v>3.73</v>
      </c>
      <c r="E221" s="12">
        <f>E217</f>
        <v>7.5</v>
      </c>
      <c r="F221" s="13">
        <f>ROUND(D221*E221,2)</f>
        <v>27.98</v>
      </c>
      <c r="G221" s="13">
        <f>ROUND(0.09*F221,2)</f>
        <v>2.52</v>
      </c>
      <c r="H221" s="13">
        <f>ROUND(0.05*(F221),2)</f>
        <v>1.4</v>
      </c>
      <c r="I221" s="13">
        <f>ROUND((F221+H221+G221)*0.2359,2)</f>
        <v>7.53</v>
      </c>
      <c r="J221" s="13">
        <f>SUM(F221:I221)</f>
        <v>39.43</v>
      </c>
      <c r="K221" s="9">
        <f>ROUND(F221+G221+H221,2)</f>
        <v>31.9</v>
      </c>
      <c r="L221" s="21"/>
      <c r="M221" s="21"/>
      <c r="N221" s="58"/>
      <c r="O221" s="23"/>
      <c r="P221" s="23"/>
      <c r="Q221" s="23"/>
      <c r="R221" s="23"/>
      <c r="S221" s="44"/>
    </row>
    <row r="222" spans="1:20" ht="24" customHeight="1">
      <c r="A222" s="80" t="s">
        <v>201</v>
      </c>
      <c r="B222" s="38" t="s">
        <v>24</v>
      </c>
      <c r="C222" s="1" t="s">
        <v>19</v>
      </c>
      <c r="D222" s="8"/>
      <c r="E222" s="9"/>
      <c r="F222" s="10"/>
      <c r="G222" s="10"/>
      <c r="H222" s="10"/>
      <c r="I222" s="10"/>
      <c r="J222" s="10"/>
      <c r="K222" s="15"/>
      <c r="L222" s="21" t="str">
        <f>C222</f>
        <v>m2</v>
      </c>
      <c r="M222" s="21">
        <v>1</v>
      </c>
      <c r="N222" s="58">
        <f t="shared" si="47"/>
        <v>5.98</v>
      </c>
      <c r="O222" s="23">
        <f t="shared" si="45"/>
        <v>1.41</v>
      </c>
      <c r="P222" s="23">
        <f t="shared" si="48"/>
        <v>7.390000000000001</v>
      </c>
      <c r="Q222" s="23">
        <f t="shared" si="46"/>
        <v>0.37</v>
      </c>
      <c r="R222" s="23">
        <f t="shared" si="49"/>
        <v>1.6296000000000002</v>
      </c>
      <c r="S222" s="44">
        <f t="shared" si="50"/>
        <v>9.389600000000002</v>
      </c>
      <c r="T222" s="46" t="s">
        <v>135</v>
      </c>
    </row>
    <row r="223" spans="1:19" ht="24" customHeight="1" hidden="1">
      <c r="A223" s="80"/>
      <c r="B223" s="38" t="s">
        <v>15</v>
      </c>
      <c r="C223" s="4" t="s">
        <v>16</v>
      </c>
      <c r="D223" s="11">
        <v>0.7</v>
      </c>
      <c r="E223" s="12">
        <f>E217</f>
        <v>7.5</v>
      </c>
      <c r="F223" s="13">
        <f>ROUND(D223*E223,2)</f>
        <v>5.25</v>
      </c>
      <c r="G223" s="13">
        <f>ROUND(0.09*F223,2)</f>
        <v>0.47</v>
      </c>
      <c r="H223" s="13">
        <f>ROUND(0.05*(F223),2)</f>
        <v>0.26</v>
      </c>
      <c r="I223" s="13">
        <f>ROUND((F223+H223+G223)*0.2359,2)</f>
        <v>1.41</v>
      </c>
      <c r="J223" s="13">
        <f>SUM(F223:I223)</f>
        <v>7.39</v>
      </c>
      <c r="K223" s="9">
        <f>ROUND(F223+G223+H223,2)</f>
        <v>5.98</v>
      </c>
      <c r="L223" s="21"/>
      <c r="M223" s="21"/>
      <c r="N223" s="58"/>
      <c r="O223" s="23"/>
      <c r="P223" s="23"/>
      <c r="Q223" s="23"/>
      <c r="R223" s="23"/>
      <c r="S223" s="44"/>
    </row>
    <row r="224" spans="1:20" ht="24" customHeight="1">
      <c r="A224" s="80" t="s">
        <v>202</v>
      </c>
      <c r="B224" s="38" t="s">
        <v>25</v>
      </c>
      <c r="C224" s="1" t="s">
        <v>14</v>
      </c>
      <c r="D224" s="8"/>
      <c r="E224" s="9"/>
      <c r="F224" s="10"/>
      <c r="G224" s="10"/>
      <c r="H224" s="10"/>
      <c r="I224" s="10"/>
      <c r="J224" s="10"/>
      <c r="K224" s="15"/>
      <c r="L224" s="21" t="str">
        <f>C224</f>
        <v>m3</v>
      </c>
      <c r="M224" s="21">
        <v>1</v>
      </c>
      <c r="N224" s="58">
        <f t="shared" si="47"/>
        <v>39.85</v>
      </c>
      <c r="O224" s="23">
        <f t="shared" si="45"/>
        <v>9.4</v>
      </c>
      <c r="P224" s="23">
        <f t="shared" si="48"/>
        <v>49.25</v>
      </c>
      <c r="Q224" s="23">
        <f t="shared" si="46"/>
        <v>2.46</v>
      </c>
      <c r="R224" s="23">
        <f t="shared" si="49"/>
        <v>10.8591</v>
      </c>
      <c r="S224" s="44">
        <f t="shared" si="50"/>
        <v>62.5691</v>
      </c>
      <c r="T224" s="46" t="s">
        <v>135</v>
      </c>
    </row>
    <row r="225" spans="1:19" ht="24" customHeight="1" hidden="1">
      <c r="A225" s="80"/>
      <c r="B225" s="38" t="s">
        <v>15</v>
      </c>
      <c r="C225" s="4" t="s">
        <v>16</v>
      </c>
      <c r="D225" s="11">
        <v>4.66</v>
      </c>
      <c r="E225" s="12">
        <f>E217</f>
        <v>7.5</v>
      </c>
      <c r="F225" s="13">
        <f>ROUND(D225*E225,2)</f>
        <v>34.95</v>
      </c>
      <c r="G225" s="13">
        <f>ROUND(0.09*F225,2)</f>
        <v>3.15</v>
      </c>
      <c r="H225" s="13">
        <f>ROUND(0.05*(F225),2)</f>
        <v>1.75</v>
      </c>
      <c r="I225" s="13">
        <f>ROUND((F225+H225+G225)*0.2359,2)</f>
        <v>9.4</v>
      </c>
      <c r="J225" s="13">
        <f>SUM(F225:I225)</f>
        <v>49.25</v>
      </c>
      <c r="K225" s="9">
        <f>ROUND(F225+G225+H225,2)</f>
        <v>39.85</v>
      </c>
      <c r="L225" s="21"/>
      <c r="M225" s="21"/>
      <c r="N225" s="58"/>
      <c r="O225" s="23"/>
      <c r="P225" s="23"/>
      <c r="Q225" s="23"/>
      <c r="R225" s="23"/>
      <c r="S225" s="44"/>
    </row>
    <row r="226" spans="1:20" ht="24" customHeight="1">
      <c r="A226" s="80" t="s">
        <v>203</v>
      </c>
      <c r="B226" s="38" t="s">
        <v>26</v>
      </c>
      <c r="C226" s="1" t="s">
        <v>14</v>
      </c>
      <c r="D226" s="8"/>
      <c r="E226" s="9"/>
      <c r="F226" s="10"/>
      <c r="G226" s="10"/>
      <c r="H226" s="10"/>
      <c r="I226" s="10"/>
      <c r="J226" s="10"/>
      <c r="K226" s="15"/>
      <c r="L226" s="21" t="str">
        <f>C226</f>
        <v>m3</v>
      </c>
      <c r="M226" s="21">
        <v>1</v>
      </c>
      <c r="N226" s="58">
        <f t="shared" si="47"/>
        <v>43.18</v>
      </c>
      <c r="O226" s="23">
        <f t="shared" si="45"/>
        <v>10.19</v>
      </c>
      <c r="P226" s="23">
        <f t="shared" si="48"/>
        <v>53.37</v>
      </c>
      <c r="Q226" s="23">
        <f t="shared" si="46"/>
        <v>2.67</v>
      </c>
      <c r="R226" s="23">
        <f t="shared" si="49"/>
        <v>11.7684</v>
      </c>
      <c r="S226" s="44">
        <f t="shared" si="50"/>
        <v>67.8084</v>
      </c>
      <c r="T226" s="46" t="s">
        <v>135</v>
      </c>
    </row>
    <row r="227" spans="1:19" ht="24" customHeight="1" hidden="1">
      <c r="A227" s="80"/>
      <c r="B227" s="38" t="s">
        <v>15</v>
      </c>
      <c r="C227" s="4" t="s">
        <v>16</v>
      </c>
      <c r="D227" s="11">
        <v>5.05</v>
      </c>
      <c r="E227" s="12">
        <f>E217</f>
        <v>7.5</v>
      </c>
      <c r="F227" s="13">
        <f>ROUND(D227*E227,2)</f>
        <v>37.88</v>
      </c>
      <c r="G227" s="13">
        <f>ROUND(0.09*F227,2)</f>
        <v>3.41</v>
      </c>
      <c r="H227" s="13">
        <f>ROUND(0.05*(F227),2)</f>
        <v>1.89</v>
      </c>
      <c r="I227" s="13">
        <f>ROUND((F227+H227+G227)*0.2359,2)</f>
        <v>10.19</v>
      </c>
      <c r="J227" s="13">
        <f>SUM(F227:I227)</f>
        <v>53.370000000000005</v>
      </c>
      <c r="K227" s="9">
        <f>ROUND(F227+G227+H227,2)</f>
        <v>43.18</v>
      </c>
      <c r="L227" s="21"/>
      <c r="M227" s="21"/>
      <c r="N227" s="58"/>
      <c r="O227" s="23"/>
      <c r="P227" s="23"/>
      <c r="Q227" s="23"/>
      <c r="R227" s="23"/>
      <c r="S227" s="44"/>
    </row>
    <row r="228" spans="1:20" ht="24" customHeight="1">
      <c r="A228" s="80" t="s">
        <v>204</v>
      </c>
      <c r="B228" s="38" t="s">
        <v>27</v>
      </c>
      <c r="C228" s="1" t="s">
        <v>19</v>
      </c>
      <c r="D228" s="8"/>
      <c r="E228" s="9"/>
      <c r="F228" s="10"/>
      <c r="G228" s="10"/>
      <c r="H228" s="10"/>
      <c r="I228" s="10"/>
      <c r="J228" s="10"/>
      <c r="K228" s="15"/>
      <c r="L228" s="21" t="str">
        <f>C228</f>
        <v>m2</v>
      </c>
      <c r="M228" s="21">
        <v>1</v>
      </c>
      <c r="N228" s="58">
        <f t="shared" si="47"/>
        <v>33.27</v>
      </c>
      <c r="O228" s="23">
        <f t="shared" si="45"/>
        <v>7.85</v>
      </c>
      <c r="P228" s="23">
        <f t="shared" si="48"/>
        <v>41.120000000000005</v>
      </c>
      <c r="Q228" s="23">
        <f t="shared" si="46"/>
        <v>2.06</v>
      </c>
      <c r="R228" s="23">
        <f t="shared" si="49"/>
        <v>9.067800000000002</v>
      </c>
      <c r="S228" s="44">
        <f t="shared" si="50"/>
        <v>52.24780000000001</v>
      </c>
      <c r="T228" s="46" t="s">
        <v>135</v>
      </c>
    </row>
    <row r="229" spans="1:19" ht="24" customHeight="1" hidden="1">
      <c r="A229" s="80"/>
      <c r="B229" s="38" t="s">
        <v>15</v>
      </c>
      <c r="C229" s="4" t="s">
        <v>16</v>
      </c>
      <c r="D229" s="11">
        <v>3.89</v>
      </c>
      <c r="E229" s="12">
        <f>E217</f>
        <v>7.5</v>
      </c>
      <c r="F229" s="13">
        <f>ROUND(D229*E229,2)</f>
        <v>29.18</v>
      </c>
      <c r="G229" s="13">
        <f>ROUND(0.09*F229,2)</f>
        <v>2.63</v>
      </c>
      <c r="H229" s="13">
        <f>ROUND(0.05*(F229),2)</f>
        <v>1.46</v>
      </c>
      <c r="I229" s="13">
        <f>ROUND((F229+H229+G229)*0.2359,2)</f>
        <v>7.85</v>
      </c>
      <c r="J229" s="13">
        <f>SUM(F229:I229)</f>
        <v>41.12</v>
      </c>
      <c r="K229" s="9">
        <f>ROUND(F229+G229+H229,2)</f>
        <v>33.27</v>
      </c>
      <c r="L229" s="21"/>
      <c r="M229" s="21"/>
      <c r="N229" s="58"/>
      <c r="O229" s="23"/>
      <c r="P229" s="23"/>
      <c r="Q229" s="23"/>
      <c r="R229" s="23"/>
      <c r="S229" s="44"/>
    </row>
    <row r="230" spans="1:20" ht="24" customHeight="1">
      <c r="A230" s="80" t="s">
        <v>227</v>
      </c>
      <c r="B230" s="38" t="s">
        <v>28</v>
      </c>
      <c r="C230" s="1" t="s">
        <v>19</v>
      </c>
      <c r="D230" s="8"/>
      <c r="E230" s="9"/>
      <c r="F230" s="10"/>
      <c r="G230" s="10"/>
      <c r="H230" s="10"/>
      <c r="I230" s="10"/>
      <c r="J230" s="10"/>
      <c r="K230" s="15"/>
      <c r="L230" s="21" t="str">
        <f>C230</f>
        <v>m2</v>
      </c>
      <c r="M230" s="21">
        <v>1</v>
      </c>
      <c r="N230" s="58">
        <f t="shared" si="47"/>
        <v>17.71</v>
      </c>
      <c r="O230" s="23">
        <f t="shared" si="45"/>
        <v>4.18</v>
      </c>
      <c r="P230" s="23">
        <f t="shared" si="48"/>
        <v>21.89</v>
      </c>
      <c r="Q230" s="23">
        <f t="shared" si="46"/>
        <v>1.09</v>
      </c>
      <c r="R230" s="23">
        <f t="shared" si="49"/>
        <v>4.8258</v>
      </c>
      <c r="S230" s="44">
        <f t="shared" si="50"/>
        <v>27.8058</v>
      </c>
      <c r="T230" s="46" t="s">
        <v>135</v>
      </c>
    </row>
    <row r="231" spans="1:19" ht="24" customHeight="1" hidden="1">
      <c r="A231" s="80"/>
      <c r="B231" s="38" t="s">
        <v>15</v>
      </c>
      <c r="C231" s="4" t="s">
        <v>16</v>
      </c>
      <c r="D231" s="11">
        <v>2.07</v>
      </c>
      <c r="E231" s="12">
        <v>7.5</v>
      </c>
      <c r="F231" s="13">
        <f>ROUND(D231*E231,2)</f>
        <v>15.53</v>
      </c>
      <c r="G231" s="13">
        <f>ROUND(0.09*F231,2)</f>
        <v>1.4</v>
      </c>
      <c r="H231" s="13">
        <f>ROUND(0.05*(F231),2)</f>
        <v>0.78</v>
      </c>
      <c r="I231" s="13">
        <f>ROUND((F231+H231+G231)*0.2359,2)</f>
        <v>4.18</v>
      </c>
      <c r="J231" s="13">
        <f>SUM(F231:I231)</f>
        <v>21.89</v>
      </c>
      <c r="K231" s="9">
        <f>ROUND(F231+G231+H231,2)</f>
        <v>17.71</v>
      </c>
      <c r="L231" s="21"/>
      <c r="M231" s="21"/>
      <c r="N231" s="58"/>
      <c r="O231" s="23"/>
      <c r="P231" s="23"/>
      <c r="Q231" s="23"/>
      <c r="R231" s="23"/>
      <c r="S231" s="44"/>
    </row>
    <row r="232" spans="1:20" ht="24" customHeight="1">
      <c r="A232" s="80" t="s">
        <v>228</v>
      </c>
      <c r="B232" s="38" t="s">
        <v>29</v>
      </c>
      <c r="C232" s="1" t="s">
        <v>19</v>
      </c>
      <c r="D232" s="8"/>
      <c r="E232" s="9"/>
      <c r="F232" s="10"/>
      <c r="G232" s="10"/>
      <c r="H232" s="10"/>
      <c r="I232" s="10"/>
      <c r="J232" s="10"/>
      <c r="K232" s="15"/>
      <c r="L232" s="21" t="str">
        <f>C232</f>
        <v>m2</v>
      </c>
      <c r="M232" s="21">
        <v>1</v>
      </c>
      <c r="N232" s="58">
        <f t="shared" si="47"/>
        <v>11.29</v>
      </c>
      <c r="O232" s="23">
        <f t="shared" si="45"/>
        <v>2.66</v>
      </c>
      <c r="P232" s="23">
        <f t="shared" si="48"/>
        <v>13.95</v>
      </c>
      <c r="Q232" s="23">
        <f t="shared" si="46"/>
        <v>0.7</v>
      </c>
      <c r="R232" s="23">
        <f t="shared" si="49"/>
        <v>3.0765</v>
      </c>
      <c r="S232" s="44">
        <f t="shared" si="50"/>
        <v>17.726499999999998</v>
      </c>
      <c r="T232" s="46" t="s">
        <v>135</v>
      </c>
    </row>
    <row r="233" spans="1:19" ht="24" customHeight="1" hidden="1">
      <c r="A233" s="80"/>
      <c r="B233" s="38" t="s">
        <v>15</v>
      </c>
      <c r="C233" s="4" t="s">
        <v>16</v>
      </c>
      <c r="D233" s="11">
        <v>1.32</v>
      </c>
      <c r="E233" s="12">
        <v>7.5</v>
      </c>
      <c r="F233" s="13">
        <f>ROUND(D233*E233,2)</f>
        <v>9.9</v>
      </c>
      <c r="G233" s="13">
        <f>ROUND(0.09*F233,2)</f>
        <v>0.89</v>
      </c>
      <c r="H233" s="13">
        <f>ROUND(0.05*(F233),2)</f>
        <v>0.5</v>
      </c>
      <c r="I233" s="13">
        <f>ROUND((F233+H233+G233)*0.2359,2)</f>
        <v>2.66</v>
      </c>
      <c r="J233" s="13">
        <f>SUM(F233:I233)</f>
        <v>13.950000000000001</v>
      </c>
      <c r="K233" s="9">
        <f>ROUND(F233+G233+H233,2)</f>
        <v>11.29</v>
      </c>
      <c r="L233" s="21"/>
      <c r="M233" s="21"/>
      <c r="N233" s="58"/>
      <c r="O233" s="23"/>
      <c r="P233" s="23"/>
      <c r="Q233" s="23"/>
      <c r="R233" s="23"/>
      <c r="S233" s="44"/>
    </row>
    <row r="234" spans="1:20" ht="24" customHeight="1">
      <c r="A234" s="80" t="s">
        <v>229</v>
      </c>
      <c r="B234" s="38" t="s">
        <v>30</v>
      </c>
      <c r="C234" s="1" t="s">
        <v>19</v>
      </c>
      <c r="D234" s="8"/>
      <c r="E234" s="9"/>
      <c r="F234" s="10"/>
      <c r="G234" s="10"/>
      <c r="H234" s="10"/>
      <c r="I234" s="10"/>
      <c r="J234" s="10"/>
      <c r="K234" s="15"/>
      <c r="L234" s="21" t="str">
        <f>C234</f>
        <v>m2</v>
      </c>
      <c r="M234" s="21">
        <v>1</v>
      </c>
      <c r="N234" s="58">
        <f t="shared" si="47"/>
        <v>18.82</v>
      </c>
      <c r="O234" s="23">
        <f t="shared" si="45"/>
        <v>4.44</v>
      </c>
      <c r="P234" s="23">
        <f t="shared" si="48"/>
        <v>23.26</v>
      </c>
      <c r="Q234" s="23">
        <f t="shared" si="46"/>
        <v>1.16</v>
      </c>
      <c r="R234" s="23">
        <f t="shared" si="49"/>
        <v>5.1282000000000005</v>
      </c>
      <c r="S234" s="44">
        <f t="shared" si="50"/>
        <v>29.5482</v>
      </c>
      <c r="T234" s="46" t="s">
        <v>135</v>
      </c>
    </row>
    <row r="235" spans="1:19" ht="24" customHeight="1" hidden="1">
      <c r="A235" s="80"/>
      <c r="B235" s="38" t="s">
        <v>15</v>
      </c>
      <c r="C235" s="4" t="s">
        <v>16</v>
      </c>
      <c r="D235" s="11">
        <v>2.2</v>
      </c>
      <c r="E235" s="12">
        <v>7.5</v>
      </c>
      <c r="F235" s="13">
        <f>ROUND(D235*E235,2)</f>
        <v>16.5</v>
      </c>
      <c r="G235" s="13">
        <f>ROUND(0.09*F235,2)</f>
        <v>1.49</v>
      </c>
      <c r="H235" s="13">
        <f>ROUND(0.05*(F235),2)</f>
        <v>0.83</v>
      </c>
      <c r="I235" s="13">
        <f>ROUND((F235+H235+G235)*0.2359,2)</f>
        <v>4.44</v>
      </c>
      <c r="J235" s="13">
        <f>SUM(F235:I235)</f>
        <v>23.259999999999998</v>
      </c>
      <c r="K235" s="9">
        <f>ROUND(F235+G235+H235,2)</f>
        <v>18.82</v>
      </c>
      <c r="L235" s="21"/>
      <c r="M235" s="21"/>
      <c r="N235" s="58"/>
      <c r="O235" s="23"/>
      <c r="P235" s="23"/>
      <c r="Q235" s="23"/>
      <c r="R235" s="23"/>
      <c r="S235" s="44"/>
    </row>
    <row r="236" spans="1:20" ht="24" customHeight="1">
      <c r="A236" s="80" t="s">
        <v>230</v>
      </c>
      <c r="B236" s="38" t="s">
        <v>31</v>
      </c>
      <c r="C236" s="1" t="s">
        <v>32</v>
      </c>
      <c r="D236" s="8"/>
      <c r="E236" s="9"/>
      <c r="F236" s="10"/>
      <c r="G236" s="10"/>
      <c r="H236" s="10"/>
      <c r="I236" s="10"/>
      <c r="J236" s="10"/>
      <c r="K236" s="15"/>
      <c r="L236" s="21" t="str">
        <f>C236</f>
        <v>m</v>
      </c>
      <c r="M236" s="21">
        <v>1</v>
      </c>
      <c r="N236" s="58">
        <f t="shared" si="47"/>
        <v>6.67</v>
      </c>
      <c r="O236" s="23">
        <f t="shared" si="45"/>
        <v>1.57</v>
      </c>
      <c r="P236" s="23">
        <f t="shared" si="48"/>
        <v>8.24</v>
      </c>
      <c r="Q236" s="23">
        <f t="shared" si="46"/>
        <v>0.41</v>
      </c>
      <c r="R236" s="23">
        <f t="shared" si="49"/>
        <v>1.8165</v>
      </c>
      <c r="S236" s="44">
        <f t="shared" si="50"/>
        <v>10.4665</v>
      </c>
      <c r="T236" s="46" t="s">
        <v>135</v>
      </c>
    </row>
    <row r="237" spans="1:19" ht="24" customHeight="1" hidden="1">
      <c r="A237" s="80"/>
      <c r="B237" s="38" t="s">
        <v>15</v>
      </c>
      <c r="C237" s="4" t="s">
        <v>16</v>
      </c>
      <c r="D237" s="11">
        <v>0.78</v>
      </c>
      <c r="E237" s="12">
        <v>7.5</v>
      </c>
      <c r="F237" s="13">
        <f>ROUND(D237*E237,2)</f>
        <v>5.85</v>
      </c>
      <c r="G237" s="13">
        <f>ROUND(0.09*F237,2)</f>
        <v>0.53</v>
      </c>
      <c r="H237" s="13">
        <f>ROUND(0.05*(F237),2)</f>
        <v>0.29</v>
      </c>
      <c r="I237" s="13">
        <f>ROUND((F237+H237+G237)*0.2359,2)</f>
        <v>1.57</v>
      </c>
      <c r="J237" s="13">
        <f>SUM(F237:I237)</f>
        <v>8.24</v>
      </c>
      <c r="K237" s="9">
        <f>ROUND(F237+G237+H237,2)</f>
        <v>6.67</v>
      </c>
      <c r="L237" s="21"/>
      <c r="M237" s="21"/>
      <c r="N237" s="58"/>
      <c r="O237" s="23"/>
      <c r="P237" s="23"/>
      <c r="Q237" s="23"/>
      <c r="R237" s="23"/>
      <c r="S237" s="44"/>
    </row>
    <row r="238" spans="1:20" ht="24" customHeight="1">
      <c r="A238" s="80" t="s">
        <v>231</v>
      </c>
      <c r="B238" s="38" t="s">
        <v>33</v>
      </c>
      <c r="C238" s="1" t="s">
        <v>19</v>
      </c>
      <c r="D238" s="8"/>
      <c r="E238" s="9"/>
      <c r="F238" s="10"/>
      <c r="G238" s="10"/>
      <c r="H238" s="10"/>
      <c r="I238" s="10"/>
      <c r="J238" s="10"/>
      <c r="K238" s="15"/>
      <c r="L238" s="21" t="str">
        <f>C238</f>
        <v>m2</v>
      </c>
      <c r="M238" s="21">
        <v>1</v>
      </c>
      <c r="N238" s="58">
        <f t="shared" si="47"/>
        <v>29.92</v>
      </c>
      <c r="O238" s="23">
        <f t="shared" si="45"/>
        <v>7.06</v>
      </c>
      <c r="P238" s="23">
        <f t="shared" si="48"/>
        <v>36.980000000000004</v>
      </c>
      <c r="Q238" s="23">
        <f t="shared" si="46"/>
        <v>1.85</v>
      </c>
      <c r="R238" s="23">
        <f t="shared" si="49"/>
        <v>8.154300000000001</v>
      </c>
      <c r="S238" s="44">
        <f t="shared" si="50"/>
        <v>46.984300000000005</v>
      </c>
      <c r="T238" s="46" t="s">
        <v>135</v>
      </c>
    </row>
    <row r="239" spans="1:19" ht="24" customHeight="1" hidden="1">
      <c r="A239" s="80"/>
      <c r="B239" s="38" t="s">
        <v>15</v>
      </c>
      <c r="C239" s="4" t="s">
        <v>16</v>
      </c>
      <c r="D239" s="11">
        <v>3.5</v>
      </c>
      <c r="E239" s="12">
        <v>7.5</v>
      </c>
      <c r="F239" s="13">
        <f>ROUND(D239*E239,2)</f>
        <v>26.25</v>
      </c>
      <c r="G239" s="13">
        <f>ROUND(0.09*F239,2)</f>
        <v>2.36</v>
      </c>
      <c r="H239" s="13">
        <f>ROUND(0.05*(F239),2)</f>
        <v>1.31</v>
      </c>
      <c r="I239" s="13">
        <f>ROUND((F239+H239+G239)*0.2359,2)</f>
        <v>7.06</v>
      </c>
      <c r="J239" s="13">
        <f>SUM(F239:I239)</f>
        <v>36.98</v>
      </c>
      <c r="K239" s="9">
        <f>ROUND(F239+G239+H239,2)</f>
        <v>29.92</v>
      </c>
      <c r="L239" s="21"/>
      <c r="M239" s="21"/>
      <c r="N239" s="58"/>
      <c r="O239" s="23"/>
      <c r="P239" s="23"/>
      <c r="Q239" s="23"/>
      <c r="R239" s="23"/>
      <c r="S239" s="44"/>
    </row>
    <row r="240" spans="1:20" ht="24" customHeight="1">
      <c r="A240" s="80" t="s">
        <v>232</v>
      </c>
      <c r="B240" s="38" t="s">
        <v>34</v>
      </c>
      <c r="C240" s="1" t="s">
        <v>19</v>
      </c>
      <c r="D240" s="8"/>
      <c r="E240" s="9"/>
      <c r="F240" s="10"/>
      <c r="G240" s="10"/>
      <c r="H240" s="10"/>
      <c r="I240" s="10"/>
      <c r="J240" s="10"/>
      <c r="K240" s="15"/>
      <c r="L240" s="21" t="str">
        <f>C240</f>
        <v>m2</v>
      </c>
      <c r="M240" s="21">
        <v>1</v>
      </c>
      <c r="N240" s="58">
        <f t="shared" si="47"/>
        <v>19.92</v>
      </c>
      <c r="O240" s="23">
        <f t="shared" si="45"/>
        <v>4.7</v>
      </c>
      <c r="P240" s="23">
        <f t="shared" si="48"/>
        <v>24.62</v>
      </c>
      <c r="Q240" s="23">
        <f t="shared" si="46"/>
        <v>1.23</v>
      </c>
      <c r="R240" s="23">
        <f t="shared" si="49"/>
        <v>5.4285</v>
      </c>
      <c r="S240" s="44">
        <f t="shared" si="50"/>
        <v>31.2785</v>
      </c>
      <c r="T240" s="46" t="s">
        <v>135</v>
      </c>
    </row>
    <row r="241" spans="1:19" ht="24" customHeight="1" hidden="1">
      <c r="A241" s="80"/>
      <c r="B241" s="38" t="s">
        <v>15</v>
      </c>
      <c r="C241" s="4" t="s">
        <v>16</v>
      </c>
      <c r="D241" s="11">
        <v>2.33</v>
      </c>
      <c r="E241" s="12">
        <v>7.5</v>
      </c>
      <c r="F241" s="13">
        <f>ROUND(D241*E241,2)</f>
        <v>17.48</v>
      </c>
      <c r="G241" s="13">
        <f>ROUND(0.09*F241,2)</f>
        <v>1.57</v>
      </c>
      <c r="H241" s="13">
        <f>ROUND(0.05*(F241),2)</f>
        <v>0.87</v>
      </c>
      <c r="I241" s="13">
        <f>ROUND((F241+H241+G241)*0.2359,2)</f>
        <v>4.7</v>
      </c>
      <c r="J241" s="13">
        <f>SUM(F241:I241)</f>
        <v>24.62</v>
      </c>
      <c r="K241" s="9">
        <f>ROUND(F241+G241+H241,2)</f>
        <v>19.92</v>
      </c>
      <c r="L241" s="21"/>
      <c r="M241" s="21"/>
      <c r="N241" s="58"/>
      <c r="O241" s="23"/>
      <c r="P241" s="23"/>
      <c r="Q241" s="23"/>
      <c r="R241" s="23"/>
      <c r="S241" s="44"/>
    </row>
    <row r="242" spans="1:20" ht="24" customHeight="1">
      <c r="A242" s="80" t="s">
        <v>233</v>
      </c>
      <c r="B242" s="38" t="s">
        <v>35</v>
      </c>
      <c r="C242" s="1" t="s">
        <v>14</v>
      </c>
      <c r="D242" s="8"/>
      <c r="E242" s="9"/>
      <c r="F242" s="10"/>
      <c r="G242" s="10"/>
      <c r="H242" s="10"/>
      <c r="I242" s="10"/>
      <c r="J242" s="10"/>
      <c r="K242" s="15"/>
      <c r="L242" s="21" t="str">
        <f>C242</f>
        <v>m3</v>
      </c>
      <c r="M242" s="21">
        <v>1</v>
      </c>
      <c r="N242" s="58">
        <f t="shared" si="47"/>
        <v>43.83</v>
      </c>
      <c r="O242" s="23">
        <f t="shared" si="45"/>
        <v>10.34</v>
      </c>
      <c r="P242" s="23">
        <f t="shared" si="48"/>
        <v>54.17</v>
      </c>
      <c r="Q242" s="23">
        <f t="shared" si="46"/>
        <v>2.71</v>
      </c>
      <c r="R242" s="23">
        <f t="shared" si="49"/>
        <v>11.9448</v>
      </c>
      <c r="S242" s="44">
        <f t="shared" si="50"/>
        <v>68.82480000000001</v>
      </c>
      <c r="T242" s="46" t="s">
        <v>135</v>
      </c>
    </row>
    <row r="243" spans="1:19" ht="24" customHeight="1" hidden="1">
      <c r="A243" s="80"/>
      <c r="B243" s="38" t="s">
        <v>15</v>
      </c>
      <c r="C243" s="4" t="s">
        <v>16</v>
      </c>
      <c r="D243" s="11">
        <v>5.127</v>
      </c>
      <c r="E243" s="12">
        <v>7.5</v>
      </c>
      <c r="F243" s="13">
        <f>ROUND(D243*E243,2)</f>
        <v>38.45</v>
      </c>
      <c r="G243" s="13">
        <f>ROUND(0.09*F243,2)</f>
        <v>3.46</v>
      </c>
      <c r="H243" s="13">
        <f>ROUND(0.05*(F243),2)</f>
        <v>1.92</v>
      </c>
      <c r="I243" s="13">
        <f>ROUND((F243+H243+G243)*0.2359,2)</f>
        <v>10.34</v>
      </c>
      <c r="J243" s="13">
        <f>SUM(F243:I243)</f>
        <v>54.17</v>
      </c>
      <c r="K243" s="9">
        <f>ROUND(F243+G243+H243,2)</f>
        <v>43.83</v>
      </c>
      <c r="L243" s="21"/>
      <c r="M243" s="21"/>
      <c r="N243" s="58"/>
      <c r="O243" s="23"/>
      <c r="P243" s="23"/>
      <c r="Q243" s="23"/>
      <c r="R243" s="23"/>
      <c r="S243" s="44"/>
    </row>
    <row r="244" spans="1:20" ht="24" customHeight="1">
      <c r="A244" s="80" t="s">
        <v>234</v>
      </c>
      <c r="B244" s="38" t="s">
        <v>36</v>
      </c>
      <c r="C244" s="1" t="s">
        <v>19</v>
      </c>
      <c r="D244" s="8"/>
      <c r="E244" s="9"/>
      <c r="F244" s="10"/>
      <c r="G244" s="10"/>
      <c r="H244" s="10"/>
      <c r="I244" s="10"/>
      <c r="J244" s="10"/>
      <c r="K244" s="15"/>
      <c r="L244" s="21" t="str">
        <f>C244</f>
        <v>m2</v>
      </c>
      <c r="M244" s="21">
        <v>1</v>
      </c>
      <c r="N244" s="58">
        <f t="shared" si="47"/>
        <v>17.1</v>
      </c>
      <c r="O244" s="23">
        <f t="shared" si="45"/>
        <v>4.03</v>
      </c>
      <c r="P244" s="23">
        <f t="shared" si="48"/>
        <v>21.130000000000003</v>
      </c>
      <c r="Q244" s="23">
        <f t="shared" si="46"/>
        <v>1.06</v>
      </c>
      <c r="R244" s="23">
        <f t="shared" si="49"/>
        <v>4.6599</v>
      </c>
      <c r="S244" s="44">
        <f t="shared" si="50"/>
        <v>26.8499</v>
      </c>
      <c r="T244" s="46" t="s">
        <v>135</v>
      </c>
    </row>
    <row r="245" spans="1:19" ht="24" customHeight="1" hidden="1">
      <c r="A245" s="80"/>
      <c r="B245" s="38" t="s">
        <v>15</v>
      </c>
      <c r="C245" s="4" t="s">
        <v>16</v>
      </c>
      <c r="D245" s="11">
        <v>2</v>
      </c>
      <c r="E245" s="12">
        <v>7.5</v>
      </c>
      <c r="F245" s="13">
        <f>ROUND(D245*E245,2)</f>
        <v>15</v>
      </c>
      <c r="G245" s="13">
        <f>ROUND(0.09*F245,2)</f>
        <v>1.35</v>
      </c>
      <c r="H245" s="13">
        <f>ROUND(0.05*(F245),2)</f>
        <v>0.75</v>
      </c>
      <c r="I245" s="13">
        <f>ROUND((F245+H245+G245)*0.2359,2)</f>
        <v>4.03</v>
      </c>
      <c r="J245" s="13">
        <f>SUM(F245:I245)</f>
        <v>21.130000000000003</v>
      </c>
      <c r="K245" s="9">
        <f>ROUND(F245+G245+H245,2)</f>
        <v>17.1</v>
      </c>
      <c r="L245" s="21"/>
      <c r="M245" s="21"/>
      <c r="N245" s="58"/>
      <c r="O245" s="23"/>
      <c r="P245" s="23"/>
      <c r="Q245" s="23"/>
      <c r="R245" s="23"/>
      <c r="S245" s="44"/>
    </row>
    <row r="246" spans="1:20" ht="24" customHeight="1">
      <c r="A246" s="80" t="s">
        <v>235</v>
      </c>
      <c r="B246" s="38" t="s">
        <v>37</v>
      </c>
      <c r="C246" s="1" t="s">
        <v>19</v>
      </c>
      <c r="D246" s="8"/>
      <c r="E246" s="9"/>
      <c r="F246" s="10"/>
      <c r="G246" s="10"/>
      <c r="H246" s="10"/>
      <c r="I246" s="10"/>
      <c r="J246" s="10"/>
      <c r="K246" s="15"/>
      <c r="L246" s="21" t="str">
        <f>C246</f>
        <v>m2</v>
      </c>
      <c r="M246" s="21">
        <v>1</v>
      </c>
      <c r="N246" s="58">
        <f t="shared" si="47"/>
        <v>12.81</v>
      </c>
      <c r="O246" s="23">
        <f t="shared" si="45"/>
        <v>3.02</v>
      </c>
      <c r="P246" s="23">
        <f t="shared" si="48"/>
        <v>15.83</v>
      </c>
      <c r="Q246" s="23">
        <f t="shared" si="46"/>
        <v>0.79</v>
      </c>
      <c r="R246" s="23">
        <f t="shared" si="49"/>
        <v>3.4902</v>
      </c>
      <c r="S246" s="44">
        <f t="shared" si="50"/>
        <v>20.110200000000003</v>
      </c>
      <c r="T246" s="46" t="s">
        <v>135</v>
      </c>
    </row>
    <row r="247" spans="1:19" ht="24" customHeight="1" hidden="1">
      <c r="A247" s="80"/>
      <c r="B247" s="38" t="s">
        <v>15</v>
      </c>
      <c r="C247" s="4" t="s">
        <v>16</v>
      </c>
      <c r="D247" s="11">
        <v>1.499</v>
      </c>
      <c r="E247" s="12">
        <v>7.5</v>
      </c>
      <c r="F247" s="13">
        <f>ROUND(D247*E247,2)</f>
        <v>11.24</v>
      </c>
      <c r="G247" s="13">
        <f>ROUND(0.09*F247,2)</f>
        <v>1.01</v>
      </c>
      <c r="H247" s="13">
        <f>ROUND(0.05*(F247),2)</f>
        <v>0.56</v>
      </c>
      <c r="I247" s="13">
        <f>ROUND((F247+H247+G247)*0.2359,2)</f>
        <v>3.02</v>
      </c>
      <c r="J247" s="13">
        <f>SUM(F247:I247)</f>
        <v>15.83</v>
      </c>
      <c r="K247" s="9">
        <f>ROUND(F247+G247+H247,2)</f>
        <v>12.81</v>
      </c>
      <c r="L247" s="21"/>
      <c r="M247" s="21"/>
      <c r="N247" s="58"/>
      <c r="O247" s="23"/>
      <c r="P247" s="23"/>
      <c r="Q247" s="23"/>
      <c r="R247" s="23"/>
      <c r="S247" s="44"/>
    </row>
    <row r="248" spans="1:20" ht="24" customHeight="1">
      <c r="A248" s="80" t="s">
        <v>236</v>
      </c>
      <c r="B248" s="38" t="s">
        <v>38</v>
      </c>
      <c r="C248" s="1" t="s">
        <v>19</v>
      </c>
      <c r="D248" s="8"/>
      <c r="E248" s="9"/>
      <c r="F248" s="10"/>
      <c r="G248" s="10"/>
      <c r="H248" s="10"/>
      <c r="I248" s="10"/>
      <c r="J248" s="10"/>
      <c r="K248" s="15"/>
      <c r="L248" s="21" t="str">
        <f>C248</f>
        <v>m2</v>
      </c>
      <c r="M248" s="21">
        <v>1</v>
      </c>
      <c r="N248" s="58">
        <f t="shared" si="47"/>
        <v>10.26</v>
      </c>
      <c r="O248" s="23">
        <f t="shared" si="45"/>
        <v>2.42</v>
      </c>
      <c r="P248" s="23">
        <f t="shared" si="48"/>
        <v>12.68</v>
      </c>
      <c r="Q248" s="23">
        <f t="shared" si="46"/>
        <v>0.63</v>
      </c>
      <c r="R248" s="23">
        <f t="shared" si="49"/>
        <v>2.7951</v>
      </c>
      <c r="S248" s="44">
        <f t="shared" si="50"/>
        <v>16.1051</v>
      </c>
      <c r="T248" s="46" t="s">
        <v>135</v>
      </c>
    </row>
    <row r="249" spans="1:19" ht="24" customHeight="1" hidden="1">
      <c r="A249" s="80"/>
      <c r="B249" s="38" t="s">
        <v>15</v>
      </c>
      <c r="C249" s="4" t="s">
        <v>16</v>
      </c>
      <c r="D249" s="11">
        <v>1.2</v>
      </c>
      <c r="E249" s="12">
        <v>7.5</v>
      </c>
      <c r="F249" s="13">
        <f>ROUND(D249*E249,2)</f>
        <v>9</v>
      </c>
      <c r="G249" s="13">
        <f>ROUND(0.09*F249,2)</f>
        <v>0.81</v>
      </c>
      <c r="H249" s="13">
        <f>ROUND(0.05*(F249),2)</f>
        <v>0.45</v>
      </c>
      <c r="I249" s="13">
        <f>ROUND((F249+H249+G249)*0.2359,2)</f>
        <v>2.42</v>
      </c>
      <c r="J249" s="13">
        <f>SUM(F249:I249)</f>
        <v>12.68</v>
      </c>
      <c r="K249" s="9">
        <f>ROUND(F249+G249+H249,2)</f>
        <v>10.26</v>
      </c>
      <c r="L249" s="21"/>
      <c r="M249" s="21"/>
      <c r="N249" s="58"/>
      <c r="O249" s="23"/>
      <c r="P249" s="23"/>
      <c r="Q249" s="23"/>
      <c r="R249" s="23"/>
      <c r="S249" s="44"/>
    </row>
    <row r="250" spans="1:20" ht="24" customHeight="1">
      <c r="A250" s="80" t="s">
        <v>237</v>
      </c>
      <c r="B250" s="38" t="s">
        <v>39</v>
      </c>
      <c r="C250" s="1" t="s">
        <v>19</v>
      </c>
      <c r="D250" s="8"/>
      <c r="E250" s="9"/>
      <c r="F250" s="10"/>
      <c r="G250" s="10"/>
      <c r="H250" s="10"/>
      <c r="I250" s="10"/>
      <c r="J250" s="10"/>
      <c r="K250" s="15"/>
      <c r="L250" s="21" t="str">
        <f>C250</f>
        <v>m2</v>
      </c>
      <c r="M250" s="21">
        <v>1</v>
      </c>
      <c r="N250" s="58">
        <f t="shared" si="47"/>
        <v>9.4</v>
      </c>
      <c r="O250" s="23">
        <f t="shared" si="45"/>
        <v>2.22</v>
      </c>
      <c r="P250" s="23">
        <f t="shared" si="48"/>
        <v>11.620000000000001</v>
      </c>
      <c r="Q250" s="23">
        <f t="shared" si="46"/>
        <v>0.58</v>
      </c>
      <c r="R250" s="23">
        <f t="shared" si="49"/>
        <v>2.5620000000000003</v>
      </c>
      <c r="S250" s="44">
        <f t="shared" si="50"/>
        <v>14.762</v>
      </c>
      <c r="T250" s="46" t="s">
        <v>135</v>
      </c>
    </row>
    <row r="251" spans="1:19" ht="24" customHeight="1" hidden="1">
      <c r="A251" s="80"/>
      <c r="B251" s="38" t="s">
        <v>15</v>
      </c>
      <c r="C251" s="4" t="s">
        <v>16</v>
      </c>
      <c r="D251" s="11">
        <v>1.1</v>
      </c>
      <c r="E251" s="12">
        <v>7.5</v>
      </c>
      <c r="F251" s="13">
        <f>ROUND(D251*E251,2)</f>
        <v>8.25</v>
      </c>
      <c r="G251" s="13">
        <f>ROUND(0.09*F251,2)</f>
        <v>0.74</v>
      </c>
      <c r="H251" s="13">
        <f>ROUND(0.05*(F251),2)</f>
        <v>0.41</v>
      </c>
      <c r="I251" s="13">
        <f>ROUND((F251+H251+G251)*0.2359,2)</f>
        <v>2.22</v>
      </c>
      <c r="J251" s="13">
        <f>SUM(F251:I251)</f>
        <v>11.620000000000001</v>
      </c>
      <c r="K251" s="9">
        <f>ROUND(F251+G251+H251,2)</f>
        <v>9.4</v>
      </c>
      <c r="L251" s="21"/>
      <c r="M251" s="21"/>
      <c r="N251" s="58"/>
      <c r="O251" s="23"/>
      <c r="P251" s="23"/>
      <c r="Q251" s="23"/>
      <c r="R251" s="23"/>
      <c r="S251" s="44"/>
    </row>
    <row r="252" spans="1:20" ht="24" customHeight="1">
      <c r="A252" s="80" t="s">
        <v>238</v>
      </c>
      <c r="B252" s="38" t="s">
        <v>40</v>
      </c>
      <c r="C252" s="1" t="s">
        <v>19</v>
      </c>
      <c r="D252" s="8"/>
      <c r="E252" s="9"/>
      <c r="F252" s="10"/>
      <c r="G252" s="10"/>
      <c r="H252" s="10"/>
      <c r="I252" s="10"/>
      <c r="J252" s="10"/>
      <c r="K252" s="15"/>
      <c r="L252" s="21" t="str">
        <f>C252</f>
        <v>m2</v>
      </c>
      <c r="M252" s="21">
        <v>1</v>
      </c>
      <c r="N252" s="58">
        <f t="shared" si="47"/>
        <v>10.19</v>
      </c>
      <c r="O252" s="23">
        <f t="shared" si="45"/>
        <v>2.4</v>
      </c>
      <c r="P252" s="23">
        <f t="shared" si="48"/>
        <v>12.59</v>
      </c>
      <c r="Q252" s="23">
        <f t="shared" si="46"/>
        <v>0.63</v>
      </c>
      <c r="R252" s="23">
        <f t="shared" si="49"/>
        <v>2.7762000000000002</v>
      </c>
      <c r="S252" s="44">
        <f t="shared" si="50"/>
        <v>15.996200000000002</v>
      </c>
      <c r="T252" s="46" t="s">
        <v>135</v>
      </c>
    </row>
    <row r="253" spans="1:19" ht="24" customHeight="1" hidden="1">
      <c r="A253" s="80"/>
      <c r="B253" s="38" t="s">
        <v>15</v>
      </c>
      <c r="C253" s="4" t="s">
        <v>16</v>
      </c>
      <c r="D253" s="11">
        <v>1.192</v>
      </c>
      <c r="E253" s="12">
        <v>7.5</v>
      </c>
      <c r="F253" s="13">
        <f>ROUND(D253*E253,2)</f>
        <v>8.94</v>
      </c>
      <c r="G253" s="13">
        <f>ROUND(0.09*F253,2)</f>
        <v>0.8</v>
      </c>
      <c r="H253" s="13">
        <f>ROUND(0.05*(F253),2)</f>
        <v>0.45</v>
      </c>
      <c r="I253" s="13">
        <f>ROUND((F253+H253+G253)*0.2359,2)</f>
        <v>2.4</v>
      </c>
      <c r="J253" s="13">
        <f>SUM(F253:I253)</f>
        <v>12.59</v>
      </c>
      <c r="K253" s="9">
        <f>ROUND(F253+G253+H253,2)</f>
        <v>10.19</v>
      </c>
      <c r="L253" s="21"/>
      <c r="M253" s="21"/>
      <c r="N253" s="58"/>
      <c r="O253" s="23"/>
      <c r="P253" s="23"/>
      <c r="Q253" s="23"/>
      <c r="R253" s="23"/>
      <c r="S253" s="44"/>
    </row>
    <row r="254" spans="1:20" ht="24" customHeight="1">
      <c r="A254" s="80" t="s">
        <v>239</v>
      </c>
      <c r="B254" s="38" t="s">
        <v>41</v>
      </c>
      <c r="C254" s="1" t="s">
        <v>19</v>
      </c>
      <c r="D254" s="8"/>
      <c r="E254" s="9"/>
      <c r="F254" s="10"/>
      <c r="G254" s="10"/>
      <c r="H254" s="10"/>
      <c r="I254" s="10"/>
      <c r="J254" s="10"/>
      <c r="K254" s="15"/>
      <c r="L254" s="21" t="str">
        <f>C254</f>
        <v>m2</v>
      </c>
      <c r="M254" s="21">
        <v>1</v>
      </c>
      <c r="N254" s="58">
        <f t="shared" si="47"/>
        <v>1.37</v>
      </c>
      <c r="O254" s="23">
        <f t="shared" si="45"/>
        <v>0.32</v>
      </c>
      <c r="P254" s="23">
        <f t="shared" si="48"/>
        <v>1.6900000000000002</v>
      </c>
      <c r="Q254" s="23">
        <f t="shared" si="46"/>
        <v>0.08</v>
      </c>
      <c r="R254" s="23">
        <f t="shared" si="49"/>
        <v>0.37170000000000003</v>
      </c>
      <c r="S254" s="44">
        <f t="shared" si="50"/>
        <v>2.1417</v>
      </c>
      <c r="T254" s="46" t="s">
        <v>135</v>
      </c>
    </row>
    <row r="255" spans="1:19" ht="24" customHeight="1" hidden="1">
      <c r="A255" s="80"/>
      <c r="B255" s="38" t="s">
        <v>15</v>
      </c>
      <c r="C255" s="4" t="s">
        <v>16</v>
      </c>
      <c r="D255" s="11">
        <v>0.16</v>
      </c>
      <c r="E255" s="12">
        <v>7.5</v>
      </c>
      <c r="F255" s="13">
        <f>ROUND(D255*E255,2)</f>
        <v>1.2</v>
      </c>
      <c r="G255" s="13">
        <f>ROUND(0.09*F255,2)</f>
        <v>0.11</v>
      </c>
      <c r="H255" s="13">
        <f>ROUND(0.05*(F255),2)</f>
        <v>0.06</v>
      </c>
      <c r="I255" s="13">
        <f>ROUND((F255+H255+G255)*0.2359,2)</f>
        <v>0.32</v>
      </c>
      <c r="J255" s="13">
        <f>SUM(F255:I255)</f>
        <v>1.6900000000000002</v>
      </c>
      <c r="K255" s="9">
        <f>ROUND(F255+G255+H255,2)</f>
        <v>1.37</v>
      </c>
      <c r="L255" s="21"/>
      <c r="M255" s="21"/>
      <c r="N255" s="58"/>
      <c r="O255" s="23"/>
      <c r="P255" s="23"/>
      <c r="Q255" s="23"/>
      <c r="R255" s="23"/>
      <c r="S255" s="44"/>
    </row>
    <row r="256" spans="1:20" ht="24" customHeight="1">
      <c r="A256" s="80" t="s">
        <v>240</v>
      </c>
      <c r="B256" s="38" t="s">
        <v>73</v>
      </c>
      <c r="C256" s="1" t="s">
        <v>19</v>
      </c>
      <c r="D256" s="8"/>
      <c r="E256" s="9"/>
      <c r="F256" s="10"/>
      <c r="G256" s="10"/>
      <c r="H256" s="10"/>
      <c r="I256" s="10"/>
      <c r="J256" s="10"/>
      <c r="K256" s="15"/>
      <c r="L256" s="21" t="str">
        <f>C256</f>
        <v>m2</v>
      </c>
      <c r="M256" s="21">
        <v>1</v>
      </c>
      <c r="N256" s="58">
        <f t="shared" si="47"/>
        <v>4.36</v>
      </c>
      <c r="O256" s="23">
        <f t="shared" si="45"/>
        <v>1.03</v>
      </c>
      <c r="P256" s="23">
        <f t="shared" si="48"/>
        <v>5.390000000000001</v>
      </c>
      <c r="Q256" s="23">
        <f t="shared" si="46"/>
        <v>0.27</v>
      </c>
      <c r="R256" s="23">
        <f t="shared" si="49"/>
        <v>1.1885999999999999</v>
      </c>
      <c r="S256" s="44">
        <f t="shared" si="50"/>
        <v>6.8486</v>
      </c>
      <c r="T256" s="46" t="s">
        <v>135</v>
      </c>
    </row>
    <row r="257" spans="1:19" ht="24" customHeight="1" hidden="1">
      <c r="A257" s="80"/>
      <c r="B257" s="38" t="s">
        <v>15</v>
      </c>
      <c r="C257" s="4" t="s">
        <v>16</v>
      </c>
      <c r="D257" s="11">
        <v>0.51</v>
      </c>
      <c r="E257" s="12">
        <v>7.5</v>
      </c>
      <c r="F257" s="13">
        <f>ROUND(D257*E257,2)</f>
        <v>3.83</v>
      </c>
      <c r="G257" s="13">
        <f>ROUND(0.09*F257,2)</f>
        <v>0.34</v>
      </c>
      <c r="H257" s="13">
        <f>ROUND(0.05*(F257),2)</f>
        <v>0.19</v>
      </c>
      <c r="I257" s="13">
        <f>ROUND((F257+H257+G257)*0.2359,2)</f>
        <v>1.03</v>
      </c>
      <c r="J257" s="13">
        <f>SUM(F257:I257)</f>
        <v>5.390000000000001</v>
      </c>
      <c r="K257" s="9">
        <f>ROUND(F257+G257+H257,2)</f>
        <v>4.36</v>
      </c>
      <c r="L257" s="21"/>
      <c r="M257" s="21"/>
      <c r="N257" s="58"/>
      <c r="O257" s="23"/>
      <c r="P257" s="23"/>
      <c r="Q257" s="23"/>
      <c r="R257" s="23"/>
      <c r="S257" s="44"/>
    </row>
    <row r="258" spans="1:20" ht="24" customHeight="1">
      <c r="A258" s="80" t="s">
        <v>241</v>
      </c>
      <c r="B258" s="38" t="s">
        <v>70</v>
      </c>
      <c r="C258" s="1" t="s">
        <v>19</v>
      </c>
      <c r="D258" s="8"/>
      <c r="E258" s="9"/>
      <c r="F258" s="10"/>
      <c r="G258" s="10"/>
      <c r="H258" s="10"/>
      <c r="I258" s="10"/>
      <c r="J258" s="10"/>
      <c r="K258" s="15"/>
      <c r="L258" s="21" t="str">
        <f>C258</f>
        <v>m2</v>
      </c>
      <c r="M258" s="21">
        <v>1</v>
      </c>
      <c r="N258" s="58">
        <f t="shared" si="47"/>
        <v>0.43</v>
      </c>
      <c r="O258" s="23">
        <f t="shared" si="45"/>
        <v>0.1</v>
      </c>
      <c r="P258" s="23">
        <f t="shared" si="48"/>
        <v>0.53</v>
      </c>
      <c r="Q258" s="23">
        <f t="shared" si="46"/>
        <v>0.03</v>
      </c>
      <c r="R258" s="23">
        <f t="shared" si="49"/>
        <v>0.11760000000000001</v>
      </c>
      <c r="S258" s="44">
        <f t="shared" si="50"/>
        <v>0.6776000000000001</v>
      </c>
      <c r="T258" s="46" t="s">
        <v>135</v>
      </c>
    </row>
    <row r="259" spans="1:19" ht="24" customHeight="1" hidden="1">
      <c r="A259" s="80"/>
      <c r="B259" s="38" t="s">
        <v>15</v>
      </c>
      <c r="C259" s="4" t="s">
        <v>16</v>
      </c>
      <c r="D259" s="11">
        <v>0.05</v>
      </c>
      <c r="E259" s="12">
        <v>7.5</v>
      </c>
      <c r="F259" s="13">
        <f>ROUND(D259*E259,2)</f>
        <v>0.38</v>
      </c>
      <c r="G259" s="13">
        <f>ROUND(0.09*F259,2)</f>
        <v>0.03</v>
      </c>
      <c r="H259" s="13">
        <f>ROUND(0.05*(F259),2)</f>
        <v>0.02</v>
      </c>
      <c r="I259" s="13">
        <f>ROUND((F259+H259+G259)*0.2359,2)</f>
        <v>0.1</v>
      </c>
      <c r="J259" s="13">
        <f>SUM(F259:I259)</f>
        <v>0.53</v>
      </c>
      <c r="K259" s="9">
        <f>ROUND(F259+G259+H259,2)</f>
        <v>0.43</v>
      </c>
      <c r="L259" s="21"/>
      <c r="M259" s="21"/>
      <c r="N259" s="58"/>
      <c r="O259" s="23"/>
      <c r="P259" s="23"/>
      <c r="Q259" s="23"/>
      <c r="R259" s="23"/>
      <c r="S259" s="44"/>
    </row>
    <row r="260" spans="1:20" ht="24" customHeight="1">
      <c r="A260" s="80" t="s">
        <v>242</v>
      </c>
      <c r="B260" s="38" t="s">
        <v>42</v>
      </c>
      <c r="C260" s="1" t="s">
        <v>19</v>
      </c>
      <c r="D260" s="8"/>
      <c r="E260" s="9"/>
      <c r="F260" s="10"/>
      <c r="G260" s="10"/>
      <c r="H260" s="10"/>
      <c r="I260" s="10"/>
      <c r="J260" s="10"/>
      <c r="K260" s="15"/>
      <c r="L260" s="21" t="str">
        <f>C260</f>
        <v>m2</v>
      </c>
      <c r="M260" s="21">
        <v>1</v>
      </c>
      <c r="N260" s="58">
        <f t="shared" si="47"/>
        <v>10.18</v>
      </c>
      <c r="O260" s="23">
        <f t="shared" si="45"/>
        <v>2.4</v>
      </c>
      <c r="P260" s="23">
        <f t="shared" si="48"/>
        <v>12.58</v>
      </c>
      <c r="Q260" s="23">
        <f t="shared" si="46"/>
        <v>0.63</v>
      </c>
      <c r="R260" s="23">
        <f t="shared" si="49"/>
        <v>2.7741000000000002</v>
      </c>
      <c r="S260" s="44">
        <f t="shared" si="50"/>
        <v>15.984100000000002</v>
      </c>
      <c r="T260" s="46" t="s">
        <v>135</v>
      </c>
    </row>
    <row r="261" spans="1:19" ht="24" customHeight="1" hidden="1">
      <c r="A261" s="80"/>
      <c r="B261" s="38" t="s">
        <v>15</v>
      </c>
      <c r="C261" s="4" t="s">
        <v>16</v>
      </c>
      <c r="D261" s="11">
        <v>1.19</v>
      </c>
      <c r="E261" s="12">
        <v>7.5</v>
      </c>
      <c r="F261" s="13">
        <f>ROUND(D261*E261,2)</f>
        <v>8.93</v>
      </c>
      <c r="G261" s="13">
        <f>ROUND(0.09*F261,2)</f>
        <v>0.8</v>
      </c>
      <c r="H261" s="13">
        <f>ROUND(0.05*(F261),2)</f>
        <v>0.45</v>
      </c>
      <c r="I261" s="13">
        <f>ROUND((F261+H261+G261)*0.2359,2)</f>
        <v>2.4</v>
      </c>
      <c r="J261" s="13">
        <f>SUM(F261:I261)</f>
        <v>12.58</v>
      </c>
      <c r="K261" s="9">
        <f>ROUND(F261+G261+H261,2)</f>
        <v>10.18</v>
      </c>
      <c r="L261" s="21"/>
      <c r="M261" s="21"/>
      <c r="N261" s="58"/>
      <c r="O261" s="23"/>
      <c r="P261" s="23"/>
      <c r="Q261" s="23"/>
      <c r="R261" s="23"/>
      <c r="S261" s="44"/>
    </row>
    <row r="262" spans="1:20" ht="24" customHeight="1">
      <c r="A262" s="80" t="s">
        <v>243</v>
      </c>
      <c r="B262" s="38" t="s">
        <v>128</v>
      </c>
      <c r="C262" s="1" t="s">
        <v>32</v>
      </c>
      <c r="D262" s="8"/>
      <c r="E262" s="9"/>
      <c r="F262" s="10"/>
      <c r="G262" s="10"/>
      <c r="H262" s="10"/>
      <c r="I262" s="10"/>
      <c r="J262" s="10"/>
      <c r="K262" s="15"/>
      <c r="L262" s="21" t="str">
        <f>C262</f>
        <v>m</v>
      </c>
      <c r="M262" s="21">
        <v>1</v>
      </c>
      <c r="N262" s="58">
        <f t="shared" si="47"/>
        <v>0.68</v>
      </c>
      <c r="O262" s="23">
        <f t="shared" si="45"/>
        <v>0.16</v>
      </c>
      <c r="P262" s="23">
        <f t="shared" si="48"/>
        <v>0.8400000000000001</v>
      </c>
      <c r="Q262" s="23">
        <f t="shared" si="46"/>
        <v>0.04</v>
      </c>
      <c r="R262" s="23">
        <f t="shared" si="49"/>
        <v>0.18480000000000002</v>
      </c>
      <c r="S262" s="44">
        <f t="shared" si="50"/>
        <v>1.0648000000000002</v>
      </c>
      <c r="T262" s="46" t="s">
        <v>135</v>
      </c>
    </row>
    <row r="263" spans="1:19" ht="24" customHeight="1" hidden="1">
      <c r="A263" s="80"/>
      <c r="B263" s="38" t="s">
        <v>15</v>
      </c>
      <c r="C263" s="4" t="s">
        <v>16</v>
      </c>
      <c r="D263" s="11">
        <v>0.08</v>
      </c>
      <c r="E263" s="12">
        <v>7.5</v>
      </c>
      <c r="F263" s="13">
        <f>ROUND(D263*E263,2)</f>
        <v>0.6</v>
      </c>
      <c r="G263" s="13">
        <f>ROUND(0.09*F263,2)</f>
        <v>0.05</v>
      </c>
      <c r="H263" s="13">
        <f>ROUND(0.05*(F263),2)</f>
        <v>0.03</v>
      </c>
      <c r="I263" s="13">
        <f>ROUND((F263+H263+G263)*0.2359,2)</f>
        <v>0.16</v>
      </c>
      <c r="J263" s="13">
        <f>SUM(F263:I263)</f>
        <v>0.8400000000000001</v>
      </c>
      <c r="K263" s="9">
        <f>ROUND(F263+G263+H263,2)</f>
        <v>0.68</v>
      </c>
      <c r="L263" s="21"/>
      <c r="M263" s="21"/>
      <c r="N263" s="58"/>
      <c r="O263" s="23"/>
      <c r="P263" s="23"/>
      <c r="Q263" s="23"/>
      <c r="R263" s="23"/>
      <c r="S263" s="44"/>
    </row>
    <row r="264" spans="1:20" ht="24" customHeight="1">
      <c r="A264" s="80" t="s">
        <v>244</v>
      </c>
      <c r="B264" s="38" t="s">
        <v>129</v>
      </c>
      <c r="C264" s="1" t="s">
        <v>32</v>
      </c>
      <c r="D264" s="8"/>
      <c r="E264" s="9"/>
      <c r="F264" s="10"/>
      <c r="G264" s="10"/>
      <c r="H264" s="10"/>
      <c r="I264" s="10"/>
      <c r="J264" s="10"/>
      <c r="K264" s="15"/>
      <c r="L264" s="21" t="str">
        <f>C264</f>
        <v>m</v>
      </c>
      <c r="M264" s="21">
        <v>1</v>
      </c>
      <c r="N264" s="58">
        <f t="shared" si="47"/>
        <v>1.76</v>
      </c>
      <c r="O264" s="23">
        <f t="shared" si="45"/>
        <v>0.42</v>
      </c>
      <c r="P264" s="23">
        <f t="shared" si="48"/>
        <v>2.18</v>
      </c>
      <c r="Q264" s="23">
        <f t="shared" si="46"/>
        <v>0.11</v>
      </c>
      <c r="R264" s="23">
        <f t="shared" si="49"/>
        <v>0.4809</v>
      </c>
      <c r="S264" s="44">
        <f t="shared" si="50"/>
        <v>2.7709</v>
      </c>
      <c r="T264" s="46" t="s">
        <v>135</v>
      </c>
    </row>
    <row r="265" spans="1:19" ht="24" customHeight="1" hidden="1">
      <c r="A265" s="80"/>
      <c r="B265" s="38" t="s">
        <v>15</v>
      </c>
      <c r="C265" s="4" t="s">
        <v>16</v>
      </c>
      <c r="D265" s="11">
        <v>0.205</v>
      </c>
      <c r="E265" s="12">
        <v>7.5</v>
      </c>
      <c r="F265" s="13">
        <f>ROUND(D265*E265,2)</f>
        <v>1.54</v>
      </c>
      <c r="G265" s="13">
        <f>ROUND(0.09*F265,2)</f>
        <v>0.14</v>
      </c>
      <c r="H265" s="13">
        <f>ROUND(0.05*(F265),2)</f>
        <v>0.08</v>
      </c>
      <c r="I265" s="13">
        <f>ROUND((F265+H265+G265)*0.2359,2)</f>
        <v>0.42</v>
      </c>
      <c r="J265" s="13">
        <f>SUM(F265:I265)</f>
        <v>2.18</v>
      </c>
      <c r="K265" s="9">
        <f>ROUND(F265+G265+H265,2)</f>
        <v>1.76</v>
      </c>
      <c r="L265" s="21"/>
      <c r="M265" s="21"/>
      <c r="N265" s="58"/>
      <c r="O265" s="23"/>
      <c r="P265" s="23"/>
      <c r="Q265" s="23"/>
      <c r="R265" s="23"/>
      <c r="S265" s="44"/>
    </row>
    <row r="266" spans="1:20" ht="24" customHeight="1">
      <c r="A266" s="80" t="s">
        <v>245</v>
      </c>
      <c r="B266" s="38" t="s">
        <v>71</v>
      </c>
      <c r="C266" s="1" t="s">
        <v>19</v>
      </c>
      <c r="D266" s="8"/>
      <c r="E266" s="9"/>
      <c r="F266" s="10"/>
      <c r="G266" s="10"/>
      <c r="H266" s="10"/>
      <c r="I266" s="10"/>
      <c r="J266" s="10"/>
      <c r="K266" s="15"/>
      <c r="L266" s="21" t="str">
        <f>C266</f>
        <v>m2</v>
      </c>
      <c r="M266" s="21">
        <v>1</v>
      </c>
      <c r="N266" s="58">
        <f t="shared" si="47"/>
        <v>6.1</v>
      </c>
      <c r="O266" s="23">
        <f t="shared" si="45"/>
        <v>1.44</v>
      </c>
      <c r="P266" s="23">
        <f t="shared" si="48"/>
        <v>7.539999999999999</v>
      </c>
      <c r="Q266" s="23">
        <f t="shared" si="46"/>
        <v>0.38</v>
      </c>
      <c r="R266" s="23">
        <f t="shared" si="49"/>
        <v>1.6631999999999998</v>
      </c>
      <c r="S266" s="44">
        <f t="shared" si="50"/>
        <v>9.583199999999998</v>
      </c>
      <c r="T266" s="46" t="s">
        <v>135</v>
      </c>
    </row>
    <row r="267" spans="1:19" ht="24" customHeight="1" hidden="1">
      <c r="A267" s="80"/>
      <c r="B267" s="38" t="s">
        <v>15</v>
      </c>
      <c r="C267" s="4" t="s">
        <v>16</v>
      </c>
      <c r="D267" s="11">
        <v>0.713</v>
      </c>
      <c r="E267" s="12">
        <v>7.5</v>
      </c>
      <c r="F267" s="13">
        <f>ROUND(D267*E267,2)</f>
        <v>5.35</v>
      </c>
      <c r="G267" s="13">
        <f>ROUND(0.09*F267,2)</f>
        <v>0.48</v>
      </c>
      <c r="H267" s="13">
        <f>ROUND(0.05*(F267),2)</f>
        <v>0.27</v>
      </c>
      <c r="I267" s="13">
        <f>ROUND((F267+H267+G267)*0.2359,2)</f>
        <v>1.44</v>
      </c>
      <c r="J267" s="13">
        <f>SUM(F267:I267)</f>
        <v>7.539999999999999</v>
      </c>
      <c r="K267" s="9">
        <f>ROUND(F267+G267+H267,2)</f>
        <v>6.1</v>
      </c>
      <c r="L267" s="21"/>
      <c r="M267" s="21"/>
      <c r="N267" s="58"/>
      <c r="O267" s="23"/>
      <c r="P267" s="23"/>
      <c r="Q267" s="23"/>
      <c r="R267" s="23"/>
      <c r="S267" s="44"/>
    </row>
    <row r="268" spans="1:20" ht="24" customHeight="1">
      <c r="A268" s="80" t="s">
        <v>246</v>
      </c>
      <c r="B268" s="38" t="s">
        <v>67</v>
      </c>
      <c r="C268" s="4" t="s">
        <v>19</v>
      </c>
      <c r="D268" s="11"/>
      <c r="E268" s="12"/>
      <c r="F268" s="13"/>
      <c r="G268" s="13"/>
      <c r="H268" s="13"/>
      <c r="I268" s="13"/>
      <c r="J268" s="13"/>
      <c r="K268" s="9"/>
      <c r="L268" s="21" t="str">
        <f>C268</f>
        <v>m2</v>
      </c>
      <c r="M268" s="21">
        <v>1</v>
      </c>
      <c r="N268" s="58">
        <f t="shared" si="47"/>
        <v>7.01</v>
      </c>
      <c r="O268" s="23">
        <f t="shared" si="45"/>
        <v>1.65</v>
      </c>
      <c r="P268" s="23">
        <f t="shared" si="48"/>
        <v>8.66</v>
      </c>
      <c r="Q268" s="23">
        <f t="shared" si="46"/>
        <v>0.43</v>
      </c>
      <c r="R268" s="23">
        <f t="shared" si="49"/>
        <v>1.9088999999999998</v>
      </c>
      <c r="S268" s="44">
        <f t="shared" si="50"/>
        <v>10.998899999999999</v>
      </c>
      <c r="T268" s="46" t="s">
        <v>135</v>
      </c>
    </row>
    <row r="269" spans="1:19" ht="24" customHeight="1" hidden="1">
      <c r="A269" s="80"/>
      <c r="B269" s="38" t="s">
        <v>15</v>
      </c>
      <c r="C269" s="4" t="s">
        <v>16</v>
      </c>
      <c r="D269" s="11">
        <v>0.82</v>
      </c>
      <c r="E269" s="12">
        <v>7.5</v>
      </c>
      <c r="F269" s="13">
        <f>ROUND(D269*E269,2)</f>
        <v>6.15</v>
      </c>
      <c r="G269" s="13">
        <f>ROUND(0.09*F269,2)</f>
        <v>0.55</v>
      </c>
      <c r="H269" s="13">
        <f>ROUND(0.05*(F269),2)</f>
        <v>0.31</v>
      </c>
      <c r="I269" s="13">
        <f>ROUND((F269+H269+G269)*0.2359,2)</f>
        <v>1.65</v>
      </c>
      <c r="J269" s="13">
        <f>SUM(F269:I269)</f>
        <v>8.66</v>
      </c>
      <c r="K269" s="9">
        <f>ROUND(F269+G269+H269,2)</f>
        <v>7.01</v>
      </c>
      <c r="L269" s="21"/>
      <c r="M269" s="21"/>
      <c r="N269" s="58"/>
      <c r="O269" s="23"/>
      <c r="P269" s="23"/>
      <c r="Q269" s="23"/>
      <c r="R269" s="23"/>
      <c r="S269" s="44"/>
    </row>
    <row r="270" spans="1:20" ht="24" customHeight="1">
      <c r="A270" s="80" t="s">
        <v>253</v>
      </c>
      <c r="B270" s="38" t="s">
        <v>68</v>
      </c>
      <c r="C270" s="4" t="s">
        <v>19</v>
      </c>
      <c r="D270" s="11"/>
      <c r="E270" s="12"/>
      <c r="F270" s="13"/>
      <c r="G270" s="13"/>
      <c r="H270" s="13"/>
      <c r="I270" s="13"/>
      <c r="J270" s="13"/>
      <c r="K270" s="9"/>
      <c r="L270" s="21" t="str">
        <f>C270</f>
        <v>m2</v>
      </c>
      <c r="M270" s="21">
        <v>1</v>
      </c>
      <c r="N270" s="58">
        <f t="shared" si="47"/>
        <v>8.56</v>
      </c>
      <c r="O270" s="23">
        <f t="shared" si="45"/>
        <v>2.02</v>
      </c>
      <c r="P270" s="23">
        <f t="shared" si="48"/>
        <v>10.58</v>
      </c>
      <c r="Q270" s="23">
        <f t="shared" si="46"/>
        <v>0.53</v>
      </c>
      <c r="R270" s="23">
        <f t="shared" si="49"/>
        <v>2.3331</v>
      </c>
      <c r="S270" s="44">
        <f t="shared" si="50"/>
        <v>13.4431</v>
      </c>
      <c r="T270" s="46" t="s">
        <v>135</v>
      </c>
    </row>
    <row r="271" spans="1:19" ht="24" customHeight="1" hidden="1">
      <c r="A271" s="80"/>
      <c r="B271" s="38" t="s">
        <v>15</v>
      </c>
      <c r="C271" s="4" t="s">
        <v>16</v>
      </c>
      <c r="D271" s="11">
        <v>1</v>
      </c>
      <c r="E271" s="12">
        <v>7.5</v>
      </c>
      <c r="F271" s="13">
        <f>ROUND(D271*E271,2)</f>
        <v>7.5</v>
      </c>
      <c r="G271" s="13">
        <f>ROUND(0.09*F271,2)</f>
        <v>0.68</v>
      </c>
      <c r="H271" s="13">
        <f>ROUND(0.05*(F271),2)</f>
        <v>0.38</v>
      </c>
      <c r="I271" s="13">
        <f>ROUND((F271+H271+G271)*0.2359,2)</f>
        <v>2.02</v>
      </c>
      <c r="J271" s="13">
        <f>SUM(F271:I271)</f>
        <v>10.58</v>
      </c>
      <c r="K271" s="9">
        <f>ROUND(F271+G271+H271,2)</f>
        <v>8.56</v>
      </c>
      <c r="L271" s="21"/>
      <c r="M271" s="21"/>
      <c r="N271" s="58"/>
      <c r="O271" s="23"/>
      <c r="P271" s="23"/>
      <c r="Q271" s="23"/>
      <c r="R271" s="23"/>
      <c r="S271" s="44"/>
    </row>
    <row r="272" spans="1:20" ht="24" customHeight="1">
      <c r="A272" s="80" t="s">
        <v>254</v>
      </c>
      <c r="B272" s="38" t="s">
        <v>69</v>
      </c>
      <c r="C272" s="4" t="s">
        <v>19</v>
      </c>
      <c r="D272" s="11"/>
      <c r="E272" s="12"/>
      <c r="F272" s="13"/>
      <c r="G272" s="13"/>
      <c r="H272" s="13"/>
      <c r="I272" s="13"/>
      <c r="J272" s="13"/>
      <c r="K272" s="9"/>
      <c r="L272" s="21" t="str">
        <f>C272</f>
        <v>m2</v>
      </c>
      <c r="M272" s="21">
        <v>1</v>
      </c>
      <c r="N272" s="58">
        <f t="shared" si="47"/>
        <v>8.56</v>
      </c>
      <c r="O272" s="23">
        <f t="shared" si="45"/>
        <v>2.02</v>
      </c>
      <c r="P272" s="23">
        <f t="shared" si="48"/>
        <v>10.58</v>
      </c>
      <c r="Q272" s="23">
        <f t="shared" si="46"/>
        <v>0.53</v>
      </c>
      <c r="R272" s="23">
        <f t="shared" si="49"/>
        <v>2.3331</v>
      </c>
      <c r="S272" s="44">
        <f t="shared" si="50"/>
        <v>13.4431</v>
      </c>
      <c r="T272" s="46" t="s">
        <v>135</v>
      </c>
    </row>
    <row r="273" spans="1:19" ht="24" customHeight="1" hidden="1">
      <c r="A273" s="80"/>
      <c r="B273" s="38" t="s">
        <v>15</v>
      </c>
      <c r="C273" s="4" t="s">
        <v>16</v>
      </c>
      <c r="D273" s="11">
        <v>1</v>
      </c>
      <c r="E273" s="12">
        <v>7.5</v>
      </c>
      <c r="F273" s="13">
        <f>ROUND(D273*E273,2)</f>
        <v>7.5</v>
      </c>
      <c r="G273" s="13">
        <f>ROUND(0.09*F273,2)</f>
        <v>0.68</v>
      </c>
      <c r="H273" s="13">
        <f>ROUND(0.05*(F273),2)</f>
        <v>0.38</v>
      </c>
      <c r="I273" s="13">
        <f>ROUND((F273+H273+G273)*0.2359,2)</f>
        <v>2.02</v>
      </c>
      <c r="J273" s="13">
        <f>SUM(F273:I273)</f>
        <v>10.58</v>
      </c>
      <c r="K273" s="9">
        <f>ROUND(F273+G273+H273,2)</f>
        <v>8.56</v>
      </c>
      <c r="L273" s="21"/>
      <c r="M273" s="21"/>
      <c r="N273" s="58"/>
      <c r="O273" s="23"/>
      <c r="P273" s="23"/>
      <c r="Q273" s="23"/>
      <c r="R273" s="23"/>
      <c r="S273" s="44"/>
    </row>
    <row r="274" spans="1:20" ht="24" customHeight="1">
      <c r="A274" s="80" t="s">
        <v>255</v>
      </c>
      <c r="B274" s="38" t="s">
        <v>72</v>
      </c>
      <c r="C274" s="4" t="s">
        <v>19</v>
      </c>
      <c r="D274" s="11"/>
      <c r="E274" s="12"/>
      <c r="F274" s="13"/>
      <c r="G274" s="13"/>
      <c r="H274" s="13"/>
      <c r="I274" s="13"/>
      <c r="J274" s="13"/>
      <c r="K274" s="9"/>
      <c r="L274" s="21" t="str">
        <f>C274</f>
        <v>m2</v>
      </c>
      <c r="M274" s="21">
        <v>1</v>
      </c>
      <c r="N274" s="58">
        <f t="shared" si="47"/>
        <v>5.22</v>
      </c>
      <c r="O274" s="23">
        <f t="shared" si="45"/>
        <v>1.23</v>
      </c>
      <c r="P274" s="23">
        <f t="shared" si="48"/>
        <v>6.449999999999999</v>
      </c>
      <c r="Q274" s="23">
        <f t="shared" si="46"/>
        <v>0.32</v>
      </c>
      <c r="R274" s="23">
        <f t="shared" si="49"/>
        <v>1.4217</v>
      </c>
      <c r="S274" s="44">
        <f t="shared" si="50"/>
        <v>8.191699999999999</v>
      </c>
      <c r="T274" s="46" t="s">
        <v>135</v>
      </c>
    </row>
    <row r="275" spans="1:19" ht="24" customHeight="1" hidden="1">
      <c r="A275" s="80"/>
      <c r="B275" s="38" t="s">
        <v>15</v>
      </c>
      <c r="C275" s="4" t="s">
        <v>16</v>
      </c>
      <c r="D275" s="11">
        <v>0.61</v>
      </c>
      <c r="E275" s="12">
        <v>7.5</v>
      </c>
      <c r="F275" s="13">
        <f>ROUND(D275*E275,2)</f>
        <v>4.58</v>
      </c>
      <c r="G275" s="13">
        <f>ROUND(0.09*F275,2)</f>
        <v>0.41</v>
      </c>
      <c r="H275" s="13">
        <f>ROUND(0.05*(F275),2)</f>
        <v>0.23</v>
      </c>
      <c r="I275" s="13">
        <f>ROUND((F275+H275+G275)*0.2359,2)</f>
        <v>1.23</v>
      </c>
      <c r="J275" s="13">
        <f>SUM(F275:I275)</f>
        <v>6.450000000000001</v>
      </c>
      <c r="K275" s="9">
        <f>ROUND(F275+G275+H275,2)</f>
        <v>5.22</v>
      </c>
      <c r="L275" s="21"/>
      <c r="M275" s="21"/>
      <c r="N275" s="58"/>
      <c r="O275" s="23"/>
      <c r="P275" s="23"/>
      <c r="Q275" s="23"/>
      <c r="R275" s="23"/>
      <c r="S275" s="44"/>
    </row>
    <row r="276" spans="1:20" ht="24" customHeight="1">
      <c r="A276" s="80" t="s">
        <v>256</v>
      </c>
      <c r="B276" s="38" t="s">
        <v>64</v>
      </c>
      <c r="C276" s="4"/>
      <c r="D276" s="11"/>
      <c r="E276" s="12"/>
      <c r="F276" s="13"/>
      <c r="G276" s="13"/>
      <c r="H276" s="13"/>
      <c r="I276" s="13"/>
      <c r="J276" s="13"/>
      <c r="K276" s="9"/>
      <c r="L276" s="21" t="str">
        <f>L274</f>
        <v>m2</v>
      </c>
      <c r="M276" s="21">
        <v>1</v>
      </c>
      <c r="N276" s="58">
        <f t="shared" si="47"/>
        <v>1.03</v>
      </c>
      <c r="O276" s="23">
        <f t="shared" si="45"/>
        <v>0.24</v>
      </c>
      <c r="P276" s="23">
        <f t="shared" si="48"/>
        <v>1.27</v>
      </c>
      <c r="Q276" s="23">
        <f t="shared" si="46"/>
        <v>0.06</v>
      </c>
      <c r="R276" s="23">
        <f t="shared" si="49"/>
        <v>0.2793</v>
      </c>
      <c r="S276" s="44">
        <f t="shared" si="50"/>
        <v>1.6093000000000002</v>
      </c>
      <c r="T276" s="46" t="s">
        <v>135</v>
      </c>
    </row>
    <row r="277" spans="1:19" ht="24" customHeight="1" hidden="1">
      <c r="A277" s="80"/>
      <c r="B277" s="38" t="s">
        <v>15</v>
      </c>
      <c r="C277" s="4" t="s">
        <v>16</v>
      </c>
      <c r="D277" s="4">
        <v>0.12</v>
      </c>
      <c r="E277" s="12">
        <v>7.5</v>
      </c>
      <c r="F277" s="13">
        <f>ROUND(D277*E277,2)</f>
        <v>0.9</v>
      </c>
      <c r="G277" s="13">
        <f>ROUND(0.09*F277,2)</f>
        <v>0.08</v>
      </c>
      <c r="H277" s="13">
        <f>ROUND(0.05*(F277),2)</f>
        <v>0.05</v>
      </c>
      <c r="I277" s="13">
        <f>ROUND((F277+H277+G277)*0.2359,2)</f>
        <v>0.24</v>
      </c>
      <c r="J277" s="13">
        <f>SUM(F277:I277)</f>
        <v>1.27</v>
      </c>
      <c r="K277" s="9">
        <f>ROUND(F277+G277+H277,2)</f>
        <v>1.03</v>
      </c>
      <c r="L277" s="21"/>
      <c r="M277" s="21"/>
      <c r="N277" s="58"/>
      <c r="O277" s="23"/>
      <c r="P277" s="23"/>
      <c r="Q277" s="23"/>
      <c r="R277" s="23"/>
      <c r="S277" s="44"/>
    </row>
    <row r="278" spans="1:20" ht="24" customHeight="1">
      <c r="A278" s="80" t="s">
        <v>257</v>
      </c>
      <c r="B278" s="38" t="s">
        <v>65</v>
      </c>
      <c r="C278" s="1" t="s">
        <v>19</v>
      </c>
      <c r="D278" s="1"/>
      <c r="E278" s="9"/>
      <c r="F278" s="3"/>
      <c r="G278" s="3"/>
      <c r="H278" s="3"/>
      <c r="I278" s="3"/>
      <c r="J278" s="3"/>
      <c r="K278" s="15"/>
      <c r="L278" s="21" t="str">
        <f>C278</f>
        <v>m2</v>
      </c>
      <c r="M278" s="21">
        <v>1</v>
      </c>
      <c r="N278" s="58">
        <f t="shared" si="47"/>
        <v>4.79</v>
      </c>
      <c r="O278" s="23">
        <f t="shared" si="45"/>
        <v>1.13</v>
      </c>
      <c r="P278" s="23">
        <f t="shared" si="48"/>
        <v>5.92</v>
      </c>
      <c r="Q278" s="23">
        <f t="shared" si="46"/>
        <v>0.3</v>
      </c>
      <c r="R278" s="23">
        <f t="shared" si="49"/>
        <v>1.3061999999999998</v>
      </c>
      <c r="S278" s="44">
        <f t="shared" si="50"/>
        <v>7.526199999999999</v>
      </c>
      <c r="T278" s="46" t="s">
        <v>135</v>
      </c>
    </row>
    <row r="279" spans="1:19" ht="24" customHeight="1" hidden="1">
      <c r="A279" s="80"/>
      <c r="B279" s="38" t="s">
        <v>15</v>
      </c>
      <c r="C279" s="4" t="s">
        <v>16</v>
      </c>
      <c r="D279" s="4">
        <v>0.56</v>
      </c>
      <c r="E279" s="12">
        <v>7.5</v>
      </c>
      <c r="F279" s="13">
        <f>ROUND(D279*E279,2)</f>
        <v>4.2</v>
      </c>
      <c r="G279" s="13">
        <f>ROUND(0.09*F279,2)</f>
        <v>0.38</v>
      </c>
      <c r="H279" s="13">
        <f>ROUND(0.05*(F279),2)</f>
        <v>0.21</v>
      </c>
      <c r="I279" s="13">
        <f>ROUND((F279+H279+G279)*0.2359,2)</f>
        <v>1.13</v>
      </c>
      <c r="J279" s="13">
        <f>SUM(F279:I279)</f>
        <v>5.92</v>
      </c>
      <c r="K279" s="9">
        <f>ROUND(F279+G279+H279,2)</f>
        <v>4.79</v>
      </c>
      <c r="L279" s="21"/>
      <c r="M279" s="21"/>
      <c r="N279" s="58"/>
      <c r="O279" s="23"/>
      <c r="P279" s="23"/>
      <c r="Q279" s="23"/>
      <c r="R279" s="23"/>
      <c r="S279" s="44"/>
    </row>
    <row r="280" spans="1:20" ht="24" customHeight="1">
      <c r="A280" s="80" t="s">
        <v>258</v>
      </c>
      <c r="B280" s="38" t="s">
        <v>152</v>
      </c>
      <c r="C280" s="1" t="s">
        <v>19</v>
      </c>
      <c r="D280" s="1"/>
      <c r="E280" s="9"/>
      <c r="F280" s="3"/>
      <c r="G280" s="3"/>
      <c r="H280" s="3"/>
      <c r="I280" s="3"/>
      <c r="J280" s="3"/>
      <c r="K280" s="15"/>
      <c r="L280" s="21" t="str">
        <f>C280</f>
        <v>m2</v>
      </c>
      <c r="M280" s="21">
        <v>1</v>
      </c>
      <c r="N280" s="58">
        <f t="shared" si="47"/>
        <v>5.65</v>
      </c>
      <c r="O280" s="23">
        <f aca="true" t="shared" si="51" ref="O280:O296">ROUND(N280*0.2359,2)</f>
        <v>1.33</v>
      </c>
      <c r="P280" s="23">
        <f t="shared" si="48"/>
        <v>6.98</v>
      </c>
      <c r="Q280" s="23">
        <f aca="true" t="shared" si="52" ref="Q280:Q296">ROUND(P280*0.05,2)</f>
        <v>0.35</v>
      </c>
      <c r="R280" s="23">
        <f t="shared" si="49"/>
        <v>1.5393</v>
      </c>
      <c r="S280" s="44">
        <f t="shared" si="50"/>
        <v>8.869299999999999</v>
      </c>
      <c r="T280" s="46" t="s">
        <v>135</v>
      </c>
    </row>
    <row r="281" spans="1:19" ht="24" customHeight="1" hidden="1">
      <c r="A281" s="80"/>
      <c r="B281" s="38" t="s">
        <v>15</v>
      </c>
      <c r="C281" s="4" t="s">
        <v>16</v>
      </c>
      <c r="D281" s="4">
        <v>0.66</v>
      </c>
      <c r="E281" s="12">
        <v>7.5</v>
      </c>
      <c r="F281" s="13">
        <f>ROUND(D281*E281,2)</f>
        <v>4.95</v>
      </c>
      <c r="G281" s="13">
        <f>ROUND(0.09*F281,2)</f>
        <v>0.45</v>
      </c>
      <c r="H281" s="13">
        <f>ROUND(0.05*(F281),2)</f>
        <v>0.25</v>
      </c>
      <c r="I281" s="13">
        <f>ROUND((F281+H281+G281)*0.2359,2)</f>
        <v>1.33</v>
      </c>
      <c r="J281" s="13">
        <f>SUM(F281:I281)</f>
        <v>6.98</v>
      </c>
      <c r="K281" s="9">
        <f>ROUND(F281+G281+H281,2)</f>
        <v>5.65</v>
      </c>
      <c r="L281" s="21"/>
      <c r="M281" s="21"/>
      <c r="N281" s="58"/>
      <c r="O281" s="23"/>
      <c r="P281" s="23"/>
      <c r="Q281" s="23"/>
      <c r="R281" s="23"/>
      <c r="S281" s="44"/>
    </row>
    <row r="282" spans="1:20" ht="24" customHeight="1">
      <c r="A282" s="80" t="s">
        <v>259</v>
      </c>
      <c r="B282" s="38" t="s">
        <v>50</v>
      </c>
      <c r="C282" s="1" t="s">
        <v>19</v>
      </c>
      <c r="D282" s="1"/>
      <c r="E282" s="9"/>
      <c r="F282" s="3"/>
      <c r="G282" s="3"/>
      <c r="H282" s="3"/>
      <c r="I282" s="3"/>
      <c r="J282" s="3"/>
      <c r="K282" s="15"/>
      <c r="L282" s="21" t="str">
        <f>C282</f>
        <v>m2</v>
      </c>
      <c r="M282" s="21">
        <v>1</v>
      </c>
      <c r="N282" s="58">
        <f aca="true" t="shared" si="53" ref="N282:N296">K283</f>
        <v>2.74</v>
      </c>
      <c r="O282" s="23">
        <f t="shared" si="51"/>
        <v>0.65</v>
      </c>
      <c r="P282" s="23">
        <f aca="true" t="shared" si="54" ref="P282:P296">N282+O282</f>
        <v>3.39</v>
      </c>
      <c r="Q282" s="23">
        <f t="shared" si="52"/>
        <v>0.17</v>
      </c>
      <c r="R282" s="23">
        <f aca="true" t="shared" si="55" ref="R282:R296">(P282+Q282)*0.21</f>
        <v>0.7475999999999999</v>
      </c>
      <c r="S282" s="44">
        <f aca="true" t="shared" si="56" ref="S282:S296">P282+Q282+R282</f>
        <v>4.3076</v>
      </c>
      <c r="T282" s="46" t="s">
        <v>135</v>
      </c>
    </row>
    <row r="283" spans="1:19" ht="24" customHeight="1" hidden="1">
      <c r="A283" s="80"/>
      <c r="B283" s="38" t="s">
        <v>15</v>
      </c>
      <c r="C283" s="4" t="s">
        <v>16</v>
      </c>
      <c r="D283" s="4">
        <v>0.32</v>
      </c>
      <c r="E283" s="12">
        <v>7.5</v>
      </c>
      <c r="F283" s="13">
        <f>ROUND(D283*E283,2)</f>
        <v>2.4</v>
      </c>
      <c r="G283" s="13">
        <f>ROUND(0.09*F283,2)</f>
        <v>0.22</v>
      </c>
      <c r="H283" s="13">
        <f>ROUND(0.05*(F283),2)</f>
        <v>0.12</v>
      </c>
      <c r="I283" s="13">
        <f>ROUND((F283+H283+G283)*0.2359,2)</f>
        <v>0.65</v>
      </c>
      <c r="J283" s="13">
        <f>SUM(F283:I283)</f>
        <v>3.39</v>
      </c>
      <c r="K283" s="9">
        <f>ROUND(F283+G283+H283,2)</f>
        <v>2.74</v>
      </c>
      <c r="L283" s="21"/>
      <c r="M283" s="21"/>
      <c r="N283" s="58"/>
      <c r="O283" s="23"/>
      <c r="P283" s="23"/>
      <c r="Q283" s="23"/>
      <c r="R283" s="23"/>
      <c r="S283" s="44"/>
    </row>
    <row r="284" spans="1:20" ht="24" customHeight="1">
      <c r="A284" s="80" t="s">
        <v>260</v>
      </c>
      <c r="B284" s="38" t="s">
        <v>153</v>
      </c>
      <c r="C284" s="4" t="s">
        <v>19</v>
      </c>
      <c r="D284" s="4"/>
      <c r="E284" s="12"/>
      <c r="F284" s="13"/>
      <c r="G284" s="13"/>
      <c r="H284" s="13"/>
      <c r="I284" s="13"/>
      <c r="J284" s="13"/>
      <c r="K284" s="9"/>
      <c r="L284" s="21" t="str">
        <f>C284</f>
        <v>m2</v>
      </c>
      <c r="M284" s="21">
        <v>1</v>
      </c>
      <c r="N284" s="58">
        <f t="shared" si="53"/>
        <v>1.03</v>
      </c>
      <c r="O284" s="23">
        <f t="shared" si="51"/>
        <v>0.24</v>
      </c>
      <c r="P284" s="23">
        <f t="shared" si="54"/>
        <v>1.27</v>
      </c>
      <c r="Q284" s="23">
        <f t="shared" si="52"/>
        <v>0.06</v>
      </c>
      <c r="R284" s="23">
        <f t="shared" si="55"/>
        <v>0.2793</v>
      </c>
      <c r="S284" s="44">
        <f t="shared" si="56"/>
        <v>1.6093000000000002</v>
      </c>
      <c r="T284" s="46" t="s">
        <v>135</v>
      </c>
    </row>
    <row r="285" spans="1:19" ht="24" customHeight="1" hidden="1">
      <c r="A285" s="80"/>
      <c r="B285" s="38" t="s">
        <v>15</v>
      </c>
      <c r="C285" s="4" t="s">
        <v>16</v>
      </c>
      <c r="D285" s="4">
        <v>0.12</v>
      </c>
      <c r="E285" s="12">
        <v>7.5</v>
      </c>
      <c r="F285" s="13">
        <f>ROUND(D285*E285,2)</f>
        <v>0.9</v>
      </c>
      <c r="G285" s="13">
        <f>ROUND(0.09*F285,2)</f>
        <v>0.08</v>
      </c>
      <c r="H285" s="13">
        <f>ROUND(0.05*(F285),2)</f>
        <v>0.05</v>
      </c>
      <c r="I285" s="13">
        <f>ROUND((F285+H285+G285)*0.2359,2)</f>
        <v>0.24</v>
      </c>
      <c r="J285" s="13">
        <f>SUM(F285:I285)</f>
        <v>1.27</v>
      </c>
      <c r="K285" s="9">
        <f>ROUND(F285+G285+H285,2)</f>
        <v>1.03</v>
      </c>
      <c r="L285" s="21"/>
      <c r="M285" s="21"/>
      <c r="N285" s="58"/>
      <c r="O285" s="23"/>
      <c r="P285" s="23"/>
      <c r="Q285" s="23"/>
      <c r="R285" s="23"/>
      <c r="S285" s="44"/>
    </row>
    <row r="286" spans="1:20" ht="24" customHeight="1">
      <c r="A286" s="80" t="s">
        <v>261</v>
      </c>
      <c r="B286" s="38" t="s">
        <v>53</v>
      </c>
      <c r="C286" s="1" t="s">
        <v>19</v>
      </c>
      <c r="D286" s="1"/>
      <c r="E286" s="9"/>
      <c r="F286" s="3"/>
      <c r="G286" s="3"/>
      <c r="H286" s="3"/>
      <c r="I286" s="3"/>
      <c r="J286" s="3"/>
      <c r="K286" s="15"/>
      <c r="L286" s="21" t="str">
        <f>C286</f>
        <v>m2</v>
      </c>
      <c r="M286" s="21">
        <v>1</v>
      </c>
      <c r="N286" s="58">
        <f t="shared" si="53"/>
        <v>3</v>
      </c>
      <c r="O286" s="23">
        <f t="shared" si="51"/>
        <v>0.71</v>
      </c>
      <c r="P286" s="23">
        <f t="shared" si="54"/>
        <v>3.71</v>
      </c>
      <c r="Q286" s="23">
        <f t="shared" si="52"/>
        <v>0.19</v>
      </c>
      <c r="R286" s="23">
        <f t="shared" si="55"/>
        <v>0.819</v>
      </c>
      <c r="S286" s="44">
        <f t="shared" si="56"/>
        <v>4.718999999999999</v>
      </c>
      <c r="T286" s="46" t="s">
        <v>135</v>
      </c>
    </row>
    <row r="287" spans="1:19" ht="24" customHeight="1" hidden="1">
      <c r="A287" s="80"/>
      <c r="B287" s="38" t="s">
        <v>15</v>
      </c>
      <c r="C287" s="4" t="s">
        <v>16</v>
      </c>
      <c r="D287" s="4">
        <v>0.35</v>
      </c>
      <c r="E287" s="12">
        <v>7.5</v>
      </c>
      <c r="F287" s="13">
        <f>ROUND(D287*E287,2)</f>
        <v>2.63</v>
      </c>
      <c r="G287" s="13">
        <f>ROUND(0.09*F287,2)</f>
        <v>0.24</v>
      </c>
      <c r="H287" s="13">
        <f>ROUND(0.05*(F287),2)</f>
        <v>0.13</v>
      </c>
      <c r="I287" s="13">
        <f>ROUND((F287+H287+G287)*0.2359,2)</f>
        <v>0.71</v>
      </c>
      <c r="J287" s="13">
        <f>SUM(F287:I287)</f>
        <v>3.71</v>
      </c>
      <c r="K287" s="9">
        <f>ROUND(F287+G287+H287,2)</f>
        <v>3</v>
      </c>
      <c r="L287" s="21"/>
      <c r="M287" s="21"/>
      <c r="N287" s="58"/>
      <c r="O287" s="23"/>
      <c r="P287" s="23"/>
      <c r="Q287" s="23"/>
      <c r="R287" s="23"/>
      <c r="S287" s="44"/>
    </row>
    <row r="288" spans="1:20" ht="24" customHeight="1">
      <c r="A288" s="80" t="s">
        <v>262</v>
      </c>
      <c r="B288" s="38" t="s">
        <v>51</v>
      </c>
      <c r="C288" s="1" t="s">
        <v>19</v>
      </c>
      <c r="D288" s="1"/>
      <c r="E288" s="9"/>
      <c r="F288" s="3"/>
      <c r="G288" s="3"/>
      <c r="H288" s="3"/>
      <c r="I288" s="3"/>
      <c r="J288" s="3"/>
      <c r="K288" s="15"/>
      <c r="L288" s="21" t="str">
        <f>C288</f>
        <v>m2</v>
      </c>
      <c r="M288" s="21">
        <v>1</v>
      </c>
      <c r="N288" s="58">
        <f t="shared" si="53"/>
        <v>15.48</v>
      </c>
      <c r="O288" s="23">
        <f t="shared" si="51"/>
        <v>3.65</v>
      </c>
      <c r="P288" s="23">
        <f t="shared" si="54"/>
        <v>19.13</v>
      </c>
      <c r="Q288" s="23">
        <f t="shared" si="52"/>
        <v>0.96</v>
      </c>
      <c r="R288" s="23">
        <f t="shared" si="55"/>
        <v>4.2189</v>
      </c>
      <c r="S288" s="44">
        <f t="shared" si="56"/>
        <v>24.3089</v>
      </c>
      <c r="T288" s="46" t="s">
        <v>135</v>
      </c>
    </row>
    <row r="289" spans="1:19" ht="24" customHeight="1" hidden="1">
      <c r="A289" s="80"/>
      <c r="B289" s="38" t="s">
        <v>15</v>
      </c>
      <c r="C289" s="4" t="s">
        <v>16</v>
      </c>
      <c r="D289" s="4">
        <v>1.81</v>
      </c>
      <c r="E289" s="12">
        <v>7.5</v>
      </c>
      <c r="F289" s="13">
        <f>ROUND(D289*E289,2)</f>
        <v>13.58</v>
      </c>
      <c r="G289" s="13">
        <f>ROUND(0.09*F289,2)</f>
        <v>1.22</v>
      </c>
      <c r="H289" s="13">
        <f>ROUND(0.05*(F289),2)</f>
        <v>0.68</v>
      </c>
      <c r="I289" s="13">
        <f>ROUND((F289+H289+G289)*0.2359,2)</f>
        <v>3.65</v>
      </c>
      <c r="J289" s="13">
        <f>SUM(F289:I289)</f>
        <v>19.13</v>
      </c>
      <c r="K289" s="9">
        <f>ROUND(F289+G289+H289,2)</f>
        <v>15.48</v>
      </c>
      <c r="L289" s="21"/>
      <c r="M289" s="21"/>
      <c r="N289" s="58"/>
      <c r="O289" s="23"/>
      <c r="P289" s="23"/>
      <c r="Q289" s="23"/>
      <c r="R289" s="23"/>
      <c r="S289" s="44"/>
    </row>
    <row r="290" spans="1:20" ht="24" customHeight="1">
      <c r="A290" s="80" t="s">
        <v>263</v>
      </c>
      <c r="B290" s="38" t="s">
        <v>52</v>
      </c>
      <c r="C290" s="1" t="s">
        <v>19</v>
      </c>
      <c r="D290" s="1"/>
      <c r="E290" s="9"/>
      <c r="F290" s="3"/>
      <c r="G290" s="3"/>
      <c r="H290" s="3"/>
      <c r="I290" s="3"/>
      <c r="J290" s="3"/>
      <c r="K290" s="15"/>
      <c r="L290" s="21" t="str">
        <f>C290</f>
        <v>m2</v>
      </c>
      <c r="M290" s="21">
        <v>1</v>
      </c>
      <c r="N290" s="58">
        <f t="shared" si="53"/>
        <v>19.59</v>
      </c>
      <c r="O290" s="23">
        <f t="shared" si="51"/>
        <v>4.62</v>
      </c>
      <c r="P290" s="23">
        <f t="shared" si="54"/>
        <v>24.21</v>
      </c>
      <c r="Q290" s="23">
        <f t="shared" si="52"/>
        <v>1.21</v>
      </c>
      <c r="R290" s="23">
        <f t="shared" si="55"/>
        <v>5.3382000000000005</v>
      </c>
      <c r="S290" s="44">
        <f t="shared" si="56"/>
        <v>30.758200000000002</v>
      </c>
      <c r="T290" s="46" t="s">
        <v>135</v>
      </c>
    </row>
    <row r="291" spans="1:19" ht="24" customHeight="1" hidden="1">
      <c r="A291" s="80"/>
      <c r="B291" s="38" t="s">
        <v>15</v>
      </c>
      <c r="C291" s="4" t="s">
        <v>16</v>
      </c>
      <c r="D291" s="4">
        <v>2.29</v>
      </c>
      <c r="E291" s="12">
        <v>7.5</v>
      </c>
      <c r="F291" s="13">
        <f>ROUND(D291*E291,2)</f>
        <v>17.18</v>
      </c>
      <c r="G291" s="13">
        <f>ROUND(0.09*F291,2)</f>
        <v>1.55</v>
      </c>
      <c r="H291" s="13">
        <f>ROUND(0.05*(F291),2)</f>
        <v>0.86</v>
      </c>
      <c r="I291" s="13">
        <f>ROUND((F291+H291+G291)*0.2359,2)</f>
        <v>4.62</v>
      </c>
      <c r="J291" s="13">
        <f>SUM(F291:I291)</f>
        <v>24.21</v>
      </c>
      <c r="K291" s="9">
        <f>ROUND(F291+G291+H291,2)</f>
        <v>19.59</v>
      </c>
      <c r="L291" s="21"/>
      <c r="M291" s="21"/>
      <c r="N291" s="58"/>
      <c r="O291" s="23"/>
      <c r="P291" s="23"/>
      <c r="Q291" s="23"/>
      <c r="R291" s="23"/>
      <c r="S291" s="44"/>
    </row>
    <row r="292" spans="1:20" ht="24" customHeight="1">
      <c r="A292" s="80" t="s">
        <v>264</v>
      </c>
      <c r="B292" s="38" t="s">
        <v>62</v>
      </c>
      <c r="C292" s="4" t="s">
        <v>19</v>
      </c>
      <c r="D292" s="4"/>
      <c r="E292" s="12"/>
      <c r="F292" s="13"/>
      <c r="G292" s="13"/>
      <c r="H292" s="13"/>
      <c r="I292" s="13"/>
      <c r="J292" s="13"/>
      <c r="K292" s="9"/>
      <c r="L292" s="21" t="str">
        <f>C292</f>
        <v>m2</v>
      </c>
      <c r="M292" s="21">
        <v>1</v>
      </c>
      <c r="N292" s="58">
        <f t="shared" si="53"/>
        <v>4.19</v>
      </c>
      <c r="O292" s="23">
        <f t="shared" si="51"/>
        <v>0.99</v>
      </c>
      <c r="P292" s="23">
        <f t="shared" si="54"/>
        <v>5.180000000000001</v>
      </c>
      <c r="Q292" s="23">
        <f t="shared" si="52"/>
        <v>0.26</v>
      </c>
      <c r="R292" s="23">
        <f t="shared" si="55"/>
        <v>1.1424</v>
      </c>
      <c r="S292" s="44">
        <f t="shared" si="56"/>
        <v>6.582400000000001</v>
      </c>
      <c r="T292" s="46" t="s">
        <v>135</v>
      </c>
    </row>
    <row r="293" spans="1:19" ht="24" customHeight="1" hidden="1">
      <c r="A293" s="80"/>
      <c r="B293" s="38" t="s">
        <v>15</v>
      </c>
      <c r="C293" s="4" t="s">
        <v>16</v>
      </c>
      <c r="D293" s="4">
        <v>0.49</v>
      </c>
      <c r="E293" s="12">
        <v>7.5</v>
      </c>
      <c r="F293" s="13">
        <f>ROUND(D293*E293,2)</f>
        <v>3.68</v>
      </c>
      <c r="G293" s="13">
        <f>ROUND(0.09*F293,2)</f>
        <v>0.33</v>
      </c>
      <c r="H293" s="13">
        <f>ROUND(0.05*(F293),2)</f>
        <v>0.18</v>
      </c>
      <c r="I293" s="13">
        <f>ROUND((F293+H293+G293)*0.2359,2)</f>
        <v>0.99</v>
      </c>
      <c r="J293" s="13">
        <f>SUM(F293:I293)</f>
        <v>5.18</v>
      </c>
      <c r="K293" s="9">
        <f>ROUND(F293+G293+H293,2)</f>
        <v>4.19</v>
      </c>
      <c r="L293" s="21"/>
      <c r="M293" s="21"/>
      <c r="N293" s="58"/>
      <c r="O293" s="23"/>
      <c r="P293" s="23"/>
      <c r="Q293" s="23"/>
      <c r="R293" s="23"/>
      <c r="S293" s="44"/>
    </row>
    <row r="294" spans="1:20" ht="24" customHeight="1">
      <c r="A294" s="80" t="s">
        <v>265</v>
      </c>
      <c r="B294" s="38" t="s">
        <v>63</v>
      </c>
      <c r="C294" s="4" t="s">
        <v>19</v>
      </c>
      <c r="D294" s="4"/>
      <c r="E294" s="12"/>
      <c r="F294" s="13"/>
      <c r="G294" s="13"/>
      <c r="H294" s="13"/>
      <c r="I294" s="13"/>
      <c r="J294" s="13"/>
      <c r="K294" s="9"/>
      <c r="L294" s="21" t="str">
        <f>C294</f>
        <v>m2</v>
      </c>
      <c r="M294" s="21">
        <v>1</v>
      </c>
      <c r="N294" s="58">
        <f t="shared" si="53"/>
        <v>4.03</v>
      </c>
      <c r="O294" s="23">
        <f t="shared" si="51"/>
        <v>0.95</v>
      </c>
      <c r="P294" s="23">
        <f t="shared" si="54"/>
        <v>4.98</v>
      </c>
      <c r="Q294" s="23">
        <f t="shared" si="52"/>
        <v>0.25</v>
      </c>
      <c r="R294" s="23">
        <f t="shared" si="55"/>
        <v>1.0983</v>
      </c>
      <c r="S294" s="44">
        <f t="shared" si="56"/>
        <v>6.3283000000000005</v>
      </c>
      <c r="T294" s="46" t="s">
        <v>135</v>
      </c>
    </row>
    <row r="295" spans="1:19" ht="24" customHeight="1" hidden="1">
      <c r="A295" s="80"/>
      <c r="B295" s="38" t="s">
        <v>15</v>
      </c>
      <c r="C295" s="4" t="s">
        <v>16</v>
      </c>
      <c r="D295" s="4">
        <v>0.47</v>
      </c>
      <c r="E295" s="12">
        <v>7.5</v>
      </c>
      <c r="F295" s="13">
        <f>ROUND(D295*E295,2)</f>
        <v>3.53</v>
      </c>
      <c r="G295" s="13">
        <f>ROUND(0.09*F295,2)</f>
        <v>0.32</v>
      </c>
      <c r="H295" s="13">
        <f>ROUND(0.05*(F295),2)</f>
        <v>0.18</v>
      </c>
      <c r="I295" s="13">
        <f>ROUND((F295+H295+G295)*0.2359,2)</f>
        <v>0.95</v>
      </c>
      <c r="J295" s="13">
        <f>SUM(F295:I295)</f>
        <v>4.9799999999999995</v>
      </c>
      <c r="K295" s="9">
        <f>ROUND(F295+G295+H295,2)</f>
        <v>4.03</v>
      </c>
      <c r="L295" s="21"/>
      <c r="M295" s="21"/>
      <c r="N295" s="58"/>
      <c r="O295" s="23"/>
      <c r="P295" s="23"/>
      <c r="Q295" s="23"/>
      <c r="R295" s="23"/>
      <c r="S295" s="44"/>
    </row>
    <row r="296" spans="1:20" ht="24" customHeight="1">
      <c r="A296" s="80" t="s">
        <v>266</v>
      </c>
      <c r="B296" s="38" t="s">
        <v>66</v>
      </c>
      <c r="C296" s="4" t="s">
        <v>19</v>
      </c>
      <c r="D296" s="4"/>
      <c r="E296" s="12"/>
      <c r="F296" s="13"/>
      <c r="G296" s="13"/>
      <c r="H296" s="13"/>
      <c r="I296" s="13"/>
      <c r="J296" s="13"/>
      <c r="K296" s="9"/>
      <c r="L296" s="21" t="str">
        <f>C296</f>
        <v>m2</v>
      </c>
      <c r="M296" s="21">
        <v>1</v>
      </c>
      <c r="N296" s="58">
        <f t="shared" si="53"/>
        <v>15.14</v>
      </c>
      <c r="O296" s="23">
        <f t="shared" si="51"/>
        <v>3.57</v>
      </c>
      <c r="P296" s="23">
        <f t="shared" si="54"/>
        <v>18.71</v>
      </c>
      <c r="Q296" s="23">
        <f t="shared" si="52"/>
        <v>0.94</v>
      </c>
      <c r="R296" s="23">
        <f t="shared" si="55"/>
        <v>4.1265</v>
      </c>
      <c r="S296" s="44">
        <f t="shared" si="56"/>
        <v>23.776500000000002</v>
      </c>
      <c r="T296" s="46" t="s">
        <v>135</v>
      </c>
    </row>
    <row r="297" spans="1:19" ht="24" customHeight="1" hidden="1">
      <c r="A297" s="98"/>
      <c r="B297" s="59" t="s">
        <v>15</v>
      </c>
      <c r="C297" s="49" t="s">
        <v>16</v>
      </c>
      <c r="D297" s="49">
        <v>1.77</v>
      </c>
      <c r="E297" s="51">
        <v>7.5</v>
      </c>
      <c r="F297" s="50">
        <f>ROUND(D297*E297,2)</f>
        <v>13.28</v>
      </c>
      <c r="G297" s="50">
        <f>ROUND(0.09*F297,2)</f>
        <v>1.2</v>
      </c>
      <c r="H297" s="50">
        <f>ROUND(0.05*(F297),2)</f>
        <v>0.66</v>
      </c>
      <c r="I297" s="50">
        <f>ROUND((F297+H297+G297)*0.2359,2)</f>
        <v>3.57</v>
      </c>
      <c r="J297" s="50">
        <f>SUM(F297:I297)</f>
        <v>18.709999999999997</v>
      </c>
      <c r="K297" s="52">
        <f>ROUND(F297+G297+H297,2)</f>
        <v>15.14</v>
      </c>
      <c r="L297" s="53"/>
      <c r="M297" s="53"/>
      <c r="N297" s="54"/>
      <c r="O297" s="55"/>
      <c r="P297" s="55"/>
      <c r="Q297" s="55"/>
      <c r="R297" s="55"/>
      <c r="S297" s="62"/>
    </row>
    <row r="298" spans="1:20" ht="12">
      <c r="A298" s="106" t="s">
        <v>267</v>
      </c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8"/>
    </row>
    <row r="299" spans="1:20" ht="24" customHeight="1">
      <c r="A299" s="79" t="s">
        <v>198</v>
      </c>
      <c r="B299" s="40" t="s">
        <v>104</v>
      </c>
      <c r="C299" s="67" t="s">
        <v>19</v>
      </c>
      <c r="D299" s="67"/>
      <c r="E299" s="73"/>
      <c r="F299" s="74"/>
      <c r="G299" s="74"/>
      <c r="H299" s="74"/>
      <c r="I299" s="74"/>
      <c r="J299" s="74"/>
      <c r="K299" s="71"/>
      <c r="L299" s="57" t="str">
        <f>C299</f>
        <v>m2</v>
      </c>
      <c r="M299" s="57">
        <v>1</v>
      </c>
      <c r="N299" s="58">
        <f>K300</f>
        <v>1.29</v>
      </c>
      <c r="O299" s="23">
        <f aca="true" t="shared" si="57" ref="O299:O354">ROUND(N299*0.2359,2)</f>
        <v>0.3</v>
      </c>
      <c r="P299" s="23">
        <f>N299+O299</f>
        <v>1.59</v>
      </c>
      <c r="Q299" s="23">
        <f aca="true" t="shared" si="58" ref="Q299:Q354">ROUND(P299*0.05,2)</f>
        <v>0.08</v>
      </c>
      <c r="R299" s="23">
        <f>(P299+Q299)*0.21</f>
        <v>0.3507</v>
      </c>
      <c r="S299" s="44">
        <f>P299+Q299+R299</f>
        <v>2.0207</v>
      </c>
      <c r="T299" s="47" t="s">
        <v>135</v>
      </c>
    </row>
    <row r="300" spans="1:19" ht="24" customHeight="1" hidden="1">
      <c r="A300" s="80" t="s">
        <v>199</v>
      </c>
      <c r="B300" s="38" t="s">
        <v>15</v>
      </c>
      <c r="C300" s="4" t="s">
        <v>16</v>
      </c>
      <c r="D300" s="4">
        <v>0.15</v>
      </c>
      <c r="E300" s="12">
        <v>7.5</v>
      </c>
      <c r="F300" s="13">
        <f>ROUND(D300*E300,2)</f>
        <v>1.13</v>
      </c>
      <c r="G300" s="13">
        <f>ROUND(0.09*F300,2)</f>
        <v>0.1</v>
      </c>
      <c r="H300" s="13">
        <f>ROUND(0.05*(F300),2)</f>
        <v>0.06</v>
      </c>
      <c r="I300" s="13">
        <f>ROUND((F300+H300+G300)*0.2359,2)</f>
        <v>0.3</v>
      </c>
      <c r="J300" s="13">
        <f>SUM(F300:I300)</f>
        <v>1.59</v>
      </c>
      <c r="K300" s="9">
        <f>ROUND(F300+G300+H300,2)</f>
        <v>1.29</v>
      </c>
      <c r="L300" s="21"/>
      <c r="M300" s="21"/>
      <c r="N300" s="58">
        <f aca="true" t="shared" si="59" ref="N300:N314">K301</f>
        <v>0</v>
      </c>
      <c r="O300" s="23">
        <f t="shared" si="57"/>
        <v>0</v>
      </c>
      <c r="P300" s="23">
        <f aca="true" t="shared" si="60" ref="P300:P314">N300+O300</f>
        <v>0</v>
      </c>
      <c r="Q300" s="23">
        <f t="shared" si="58"/>
        <v>0</v>
      </c>
      <c r="R300" s="23">
        <f aca="true" t="shared" si="61" ref="R300:R314">(P300+Q300)*0.21</f>
        <v>0</v>
      </c>
      <c r="S300" s="44">
        <f aca="true" t="shared" si="62" ref="S300:S314">P300+Q300+R300</f>
        <v>0</v>
      </c>
    </row>
    <row r="301" spans="1:20" ht="24" customHeight="1">
      <c r="A301" s="80" t="s">
        <v>199</v>
      </c>
      <c r="B301" s="38" t="s">
        <v>43</v>
      </c>
      <c r="C301" s="1" t="s">
        <v>19</v>
      </c>
      <c r="D301" s="1"/>
      <c r="E301" s="9"/>
      <c r="F301" s="3"/>
      <c r="G301" s="3"/>
      <c r="H301" s="3"/>
      <c r="I301" s="3"/>
      <c r="J301" s="3"/>
      <c r="K301" s="15"/>
      <c r="L301" s="21" t="str">
        <f>C301</f>
        <v>m2</v>
      </c>
      <c r="M301" s="21">
        <v>1</v>
      </c>
      <c r="N301" s="58">
        <f t="shared" si="59"/>
        <v>0.86</v>
      </c>
      <c r="O301" s="23">
        <f t="shared" si="57"/>
        <v>0.2</v>
      </c>
      <c r="P301" s="23">
        <f t="shared" si="60"/>
        <v>1.06</v>
      </c>
      <c r="Q301" s="23">
        <f t="shared" si="58"/>
        <v>0.05</v>
      </c>
      <c r="R301" s="23">
        <f t="shared" si="61"/>
        <v>0.2331</v>
      </c>
      <c r="S301" s="44">
        <f t="shared" si="62"/>
        <v>1.3431000000000002</v>
      </c>
      <c r="T301" s="46" t="s">
        <v>135</v>
      </c>
    </row>
    <row r="302" spans="1:19" ht="24" customHeight="1" hidden="1">
      <c r="A302" s="80" t="s">
        <v>201</v>
      </c>
      <c r="B302" s="38" t="s">
        <v>15</v>
      </c>
      <c r="C302" s="4" t="s">
        <v>16</v>
      </c>
      <c r="D302" s="4">
        <v>0.1</v>
      </c>
      <c r="E302" s="12">
        <v>7.5</v>
      </c>
      <c r="F302" s="13">
        <f>ROUND(D302*E302,2)</f>
        <v>0.75</v>
      </c>
      <c r="G302" s="13">
        <f>ROUND(0.09*F302,2)</f>
        <v>0.07</v>
      </c>
      <c r="H302" s="13">
        <f>ROUND(0.05*(F302),2)</f>
        <v>0.04</v>
      </c>
      <c r="I302" s="13">
        <f>ROUND((F302+H302+G302)*0.2359,2)</f>
        <v>0.2</v>
      </c>
      <c r="J302" s="13">
        <f>SUM(F302:I302)</f>
        <v>1.06</v>
      </c>
      <c r="K302" s="9">
        <f>ROUND(F302+G302+H302,2)</f>
        <v>0.86</v>
      </c>
      <c r="L302" s="21"/>
      <c r="M302" s="21"/>
      <c r="N302" s="58">
        <f t="shared" si="59"/>
        <v>0</v>
      </c>
      <c r="O302" s="23">
        <f t="shared" si="57"/>
        <v>0</v>
      </c>
      <c r="P302" s="23">
        <f t="shared" si="60"/>
        <v>0</v>
      </c>
      <c r="Q302" s="23">
        <f t="shared" si="58"/>
        <v>0</v>
      </c>
      <c r="R302" s="23">
        <f t="shared" si="61"/>
        <v>0</v>
      </c>
      <c r="S302" s="44">
        <f t="shared" si="62"/>
        <v>0</v>
      </c>
    </row>
    <row r="303" spans="1:20" ht="24" customHeight="1">
      <c r="A303" s="80" t="s">
        <v>200</v>
      </c>
      <c r="B303" s="38" t="s">
        <v>44</v>
      </c>
      <c r="C303" s="1" t="s">
        <v>32</v>
      </c>
      <c r="D303" s="1"/>
      <c r="E303" s="9"/>
      <c r="F303" s="3"/>
      <c r="G303" s="3"/>
      <c r="H303" s="3"/>
      <c r="I303" s="3"/>
      <c r="J303" s="3"/>
      <c r="K303" s="15"/>
      <c r="L303" s="21" t="str">
        <f>C303</f>
        <v>m</v>
      </c>
      <c r="M303" s="21">
        <v>1</v>
      </c>
      <c r="N303" s="58">
        <f t="shared" si="59"/>
        <v>1.03</v>
      </c>
      <c r="O303" s="23">
        <f t="shared" si="57"/>
        <v>0.24</v>
      </c>
      <c r="P303" s="23">
        <f t="shared" si="60"/>
        <v>1.27</v>
      </c>
      <c r="Q303" s="23">
        <f t="shared" si="58"/>
        <v>0.06</v>
      </c>
      <c r="R303" s="23">
        <f t="shared" si="61"/>
        <v>0.2793</v>
      </c>
      <c r="S303" s="44">
        <f t="shared" si="62"/>
        <v>1.6093000000000002</v>
      </c>
      <c r="T303" s="46" t="s">
        <v>135</v>
      </c>
    </row>
    <row r="304" spans="1:19" ht="24" customHeight="1" hidden="1">
      <c r="A304" s="80"/>
      <c r="B304" s="38" t="s">
        <v>15</v>
      </c>
      <c r="C304" s="4" t="s">
        <v>16</v>
      </c>
      <c r="D304" s="4">
        <v>0.12</v>
      </c>
      <c r="E304" s="12">
        <v>7.5</v>
      </c>
      <c r="F304" s="13">
        <f>ROUND(D304*E304,2)</f>
        <v>0.9</v>
      </c>
      <c r="G304" s="13">
        <f>ROUND(0.09*F304,2)</f>
        <v>0.08</v>
      </c>
      <c r="H304" s="13">
        <f>ROUND(0.05*(F304),2)</f>
        <v>0.05</v>
      </c>
      <c r="I304" s="13">
        <f>ROUND((F304+H304+G304)*0.2359,2)</f>
        <v>0.24</v>
      </c>
      <c r="J304" s="13">
        <f>SUM(F304:I304)</f>
        <v>1.27</v>
      </c>
      <c r="K304" s="9">
        <f>ROUND(F304+G304+H304,2)</f>
        <v>1.03</v>
      </c>
      <c r="L304" s="21"/>
      <c r="M304" s="21"/>
      <c r="N304" s="58">
        <f t="shared" si="59"/>
        <v>0</v>
      </c>
      <c r="O304" s="23">
        <f t="shared" si="57"/>
        <v>0</v>
      </c>
      <c r="P304" s="23">
        <f t="shared" si="60"/>
        <v>0</v>
      </c>
      <c r="Q304" s="23">
        <f t="shared" si="58"/>
        <v>0</v>
      </c>
      <c r="R304" s="23">
        <f t="shared" si="61"/>
        <v>0</v>
      </c>
      <c r="S304" s="44">
        <f t="shared" si="62"/>
        <v>0</v>
      </c>
    </row>
    <row r="305" spans="1:20" ht="24" customHeight="1">
      <c r="A305" s="80" t="s">
        <v>201</v>
      </c>
      <c r="B305" s="38" t="s">
        <v>45</v>
      </c>
      <c r="C305" s="1" t="s">
        <v>19</v>
      </c>
      <c r="D305" s="1"/>
      <c r="E305" s="9"/>
      <c r="F305" s="3"/>
      <c r="G305" s="3"/>
      <c r="H305" s="3"/>
      <c r="I305" s="3"/>
      <c r="J305" s="3"/>
      <c r="K305" s="15"/>
      <c r="L305" s="21" t="str">
        <f>C305</f>
        <v>m2</v>
      </c>
      <c r="M305" s="21">
        <v>1</v>
      </c>
      <c r="N305" s="58">
        <f t="shared" si="59"/>
        <v>8.13</v>
      </c>
      <c r="O305" s="23">
        <f t="shared" si="57"/>
        <v>1.92</v>
      </c>
      <c r="P305" s="23">
        <f t="shared" si="60"/>
        <v>10.05</v>
      </c>
      <c r="Q305" s="23">
        <f t="shared" si="58"/>
        <v>0.5</v>
      </c>
      <c r="R305" s="23">
        <f t="shared" si="61"/>
        <v>2.2155</v>
      </c>
      <c r="S305" s="44">
        <f t="shared" si="62"/>
        <v>12.765500000000001</v>
      </c>
      <c r="T305" s="46" t="s">
        <v>135</v>
      </c>
    </row>
    <row r="306" spans="1:19" ht="24" customHeight="1" hidden="1">
      <c r="A306" s="80"/>
      <c r="B306" s="38" t="s">
        <v>15</v>
      </c>
      <c r="C306" s="4" t="s">
        <v>16</v>
      </c>
      <c r="D306" s="4">
        <v>0.95</v>
      </c>
      <c r="E306" s="12">
        <v>7.5</v>
      </c>
      <c r="F306" s="13">
        <f>ROUND(D306*E306,2)</f>
        <v>7.13</v>
      </c>
      <c r="G306" s="13">
        <f>ROUND(0.09*F306,2)</f>
        <v>0.64</v>
      </c>
      <c r="H306" s="13">
        <f>ROUND(0.05*(F306),2)</f>
        <v>0.36</v>
      </c>
      <c r="I306" s="13">
        <f>ROUND((F306+H306+G306)*0.2359,2)</f>
        <v>1.92</v>
      </c>
      <c r="J306" s="13">
        <f>SUM(F306:I306)</f>
        <v>10.049999999999999</v>
      </c>
      <c r="K306" s="9">
        <f>ROUND(F306+G306+H306,2)</f>
        <v>8.13</v>
      </c>
      <c r="L306" s="21"/>
      <c r="M306" s="21"/>
      <c r="N306" s="58">
        <f t="shared" si="59"/>
        <v>0</v>
      </c>
      <c r="O306" s="23">
        <f t="shared" si="57"/>
        <v>0</v>
      </c>
      <c r="P306" s="23">
        <f t="shared" si="60"/>
        <v>0</v>
      </c>
      <c r="Q306" s="23">
        <f t="shared" si="58"/>
        <v>0</v>
      </c>
      <c r="R306" s="23">
        <f t="shared" si="61"/>
        <v>0</v>
      </c>
      <c r="S306" s="44">
        <f t="shared" si="62"/>
        <v>0</v>
      </c>
    </row>
    <row r="307" spans="1:20" ht="24" customHeight="1">
      <c r="A307" s="80" t="s">
        <v>202</v>
      </c>
      <c r="B307" s="38" t="s">
        <v>46</v>
      </c>
      <c r="C307" s="1" t="s">
        <v>19</v>
      </c>
      <c r="D307" s="1"/>
      <c r="E307" s="9"/>
      <c r="F307" s="3"/>
      <c r="G307" s="3"/>
      <c r="H307" s="3"/>
      <c r="I307" s="3"/>
      <c r="J307" s="3"/>
      <c r="K307" s="15"/>
      <c r="L307" s="21" t="str">
        <f>C307</f>
        <v>m2</v>
      </c>
      <c r="M307" s="21">
        <v>1</v>
      </c>
      <c r="N307" s="58">
        <f t="shared" si="59"/>
        <v>8.33</v>
      </c>
      <c r="O307" s="23">
        <f t="shared" si="57"/>
        <v>1.97</v>
      </c>
      <c r="P307" s="23">
        <f t="shared" si="60"/>
        <v>10.3</v>
      </c>
      <c r="Q307" s="23">
        <f t="shared" si="58"/>
        <v>0.52</v>
      </c>
      <c r="R307" s="23">
        <f t="shared" si="61"/>
        <v>2.2721999999999998</v>
      </c>
      <c r="S307" s="44">
        <f t="shared" si="62"/>
        <v>13.0922</v>
      </c>
      <c r="T307" s="46" t="s">
        <v>135</v>
      </c>
    </row>
    <row r="308" spans="1:19" ht="24" customHeight="1" hidden="1">
      <c r="A308" s="80"/>
      <c r="B308" s="38" t="s">
        <v>15</v>
      </c>
      <c r="C308" s="4" t="s">
        <v>16</v>
      </c>
      <c r="D308" s="4">
        <v>0.973</v>
      </c>
      <c r="E308" s="12">
        <v>7.5</v>
      </c>
      <c r="F308" s="13">
        <f>ROUND(D308*E308,2)</f>
        <v>7.3</v>
      </c>
      <c r="G308" s="13">
        <f>ROUND(0.09*F308,2)</f>
        <v>0.66</v>
      </c>
      <c r="H308" s="13">
        <f>ROUND(0.05*(F308),2)</f>
        <v>0.37</v>
      </c>
      <c r="I308" s="13">
        <f>ROUND((F308+H308+G308)*0.2359,2)</f>
        <v>1.97</v>
      </c>
      <c r="J308" s="13">
        <f>SUM(F308:I308)</f>
        <v>10.3</v>
      </c>
      <c r="K308" s="9">
        <f>ROUND(F308+G308+H308,2)</f>
        <v>8.33</v>
      </c>
      <c r="L308" s="21"/>
      <c r="M308" s="21"/>
      <c r="N308" s="58">
        <f t="shared" si="59"/>
        <v>0</v>
      </c>
      <c r="O308" s="23">
        <f t="shared" si="57"/>
        <v>0</v>
      </c>
      <c r="P308" s="23">
        <f t="shared" si="60"/>
        <v>0</v>
      </c>
      <c r="Q308" s="23">
        <f t="shared" si="58"/>
        <v>0</v>
      </c>
      <c r="R308" s="23">
        <f t="shared" si="61"/>
        <v>0</v>
      </c>
      <c r="S308" s="44">
        <f t="shared" si="62"/>
        <v>0</v>
      </c>
    </row>
    <row r="309" spans="1:20" ht="24" customHeight="1">
      <c r="A309" s="80" t="s">
        <v>203</v>
      </c>
      <c r="B309" s="38" t="s">
        <v>47</v>
      </c>
      <c r="C309" s="1" t="s">
        <v>19</v>
      </c>
      <c r="D309" s="1"/>
      <c r="E309" s="9"/>
      <c r="F309" s="3"/>
      <c r="G309" s="3"/>
      <c r="H309" s="3"/>
      <c r="I309" s="3"/>
      <c r="J309" s="3"/>
      <c r="K309" s="15"/>
      <c r="L309" s="21" t="str">
        <f>C309</f>
        <v>m2</v>
      </c>
      <c r="M309" s="21">
        <v>1</v>
      </c>
      <c r="N309" s="58">
        <f t="shared" si="59"/>
        <v>8.13</v>
      </c>
      <c r="O309" s="23">
        <f t="shared" si="57"/>
        <v>1.92</v>
      </c>
      <c r="P309" s="23">
        <f t="shared" si="60"/>
        <v>10.05</v>
      </c>
      <c r="Q309" s="23">
        <f t="shared" si="58"/>
        <v>0.5</v>
      </c>
      <c r="R309" s="23">
        <f t="shared" si="61"/>
        <v>2.2155</v>
      </c>
      <c r="S309" s="44">
        <f t="shared" si="62"/>
        <v>12.765500000000001</v>
      </c>
      <c r="T309" s="46" t="s">
        <v>135</v>
      </c>
    </row>
    <row r="310" spans="1:19" ht="24" customHeight="1" hidden="1">
      <c r="A310" s="80"/>
      <c r="B310" s="38" t="s">
        <v>15</v>
      </c>
      <c r="C310" s="4" t="s">
        <v>16</v>
      </c>
      <c r="D310" s="4">
        <v>0.95</v>
      </c>
      <c r="E310" s="12">
        <v>7.5</v>
      </c>
      <c r="F310" s="13">
        <f>ROUND(D310*E310,2)</f>
        <v>7.13</v>
      </c>
      <c r="G310" s="13">
        <f>ROUND(0.09*F310,2)</f>
        <v>0.64</v>
      </c>
      <c r="H310" s="13">
        <f>ROUND(0.05*(F310),2)</f>
        <v>0.36</v>
      </c>
      <c r="I310" s="13">
        <f>ROUND((F310+H310+G310)*0.2359,2)</f>
        <v>1.92</v>
      </c>
      <c r="J310" s="13">
        <f>SUM(F310:I310)</f>
        <v>10.049999999999999</v>
      </c>
      <c r="K310" s="9">
        <f>ROUND(F310+G310+H310,2)</f>
        <v>8.13</v>
      </c>
      <c r="L310" s="21"/>
      <c r="M310" s="21"/>
      <c r="N310" s="58">
        <f t="shared" si="59"/>
        <v>0</v>
      </c>
      <c r="O310" s="23">
        <f t="shared" si="57"/>
        <v>0</v>
      </c>
      <c r="P310" s="23">
        <f t="shared" si="60"/>
        <v>0</v>
      </c>
      <c r="Q310" s="23">
        <f t="shared" si="58"/>
        <v>0</v>
      </c>
      <c r="R310" s="23">
        <f t="shared" si="61"/>
        <v>0</v>
      </c>
      <c r="S310" s="44">
        <f t="shared" si="62"/>
        <v>0</v>
      </c>
    </row>
    <row r="311" spans="1:20" ht="24" customHeight="1">
      <c r="A311" s="80" t="s">
        <v>204</v>
      </c>
      <c r="B311" s="38" t="s">
        <v>48</v>
      </c>
      <c r="C311" s="1" t="s">
        <v>19</v>
      </c>
      <c r="D311" s="1"/>
      <c r="E311" s="9"/>
      <c r="F311" s="3"/>
      <c r="G311" s="3"/>
      <c r="H311" s="3"/>
      <c r="I311" s="3"/>
      <c r="J311" s="3"/>
      <c r="K311" s="15"/>
      <c r="L311" s="21" t="str">
        <f>C311</f>
        <v>m2</v>
      </c>
      <c r="M311" s="21">
        <v>1</v>
      </c>
      <c r="N311" s="58">
        <f t="shared" si="59"/>
        <v>2.05</v>
      </c>
      <c r="O311" s="23">
        <f t="shared" si="57"/>
        <v>0.48</v>
      </c>
      <c r="P311" s="23">
        <f t="shared" si="60"/>
        <v>2.53</v>
      </c>
      <c r="Q311" s="23">
        <f t="shared" si="58"/>
        <v>0.13</v>
      </c>
      <c r="R311" s="23">
        <f t="shared" si="61"/>
        <v>0.5585999999999999</v>
      </c>
      <c r="S311" s="44">
        <f t="shared" si="62"/>
        <v>3.2185999999999995</v>
      </c>
      <c r="T311" s="46" t="s">
        <v>135</v>
      </c>
    </row>
    <row r="312" spans="1:19" ht="24" customHeight="1" hidden="1">
      <c r="A312" s="80"/>
      <c r="B312" s="38" t="s">
        <v>15</v>
      </c>
      <c r="C312" s="4" t="s">
        <v>16</v>
      </c>
      <c r="D312" s="4">
        <v>0.24</v>
      </c>
      <c r="E312" s="12">
        <v>7.5</v>
      </c>
      <c r="F312" s="13">
        <f>ROUND(D312*E312,2)</f>
        <v>1.8</v>
      </c>
      <c r="G312" s="13">
        <f>ROUND(0.09*F312,2)</f>
        <v>0.16</v>
      </c>
      <c r="H312" s="13">
        <f>ROUND(0.05*(F312),2)</f>
        <v>0.09</v>
      </c>
      <c r="I312" s="13">
        <f>ROUND((F312+H312+G312)*0.2359,2)</f>
        <v>0.48</v>
      </c>
      <c r="J312" s="13">
        <f>SUM(F312:I312)</f>
        <v>2.53</v>
      </c>
      <c r="K312" s="9">
        <f>ROUND(F312+G312+H312,2)</f>
        <v>2.05</v>
      </c>
      <c r="L312" s="21"/>
      <c r="M312" s="21"/>
      <c r="N312" s="58">
        <f t="shared" si="59"/>
        <v>0</v>
      </c>
      <c r="O312" s="23">
        <f t="shared" si="57"/>
        <v>0</v>
      </c>
      <c r="P312" s="23">
        <f t="shared" si="60"/>
        <v>0</v>
      </c>
      <c r="Q312" s="23">
        <f t="shared" si="58"/>
        <v>0</v>
      </c>
      <c r="R312" s="23">
        <f t="shared" si="61"/>
        <v>0</v>
      </c>
      <c r="S312" s="44">
        <f t="shared" si="62"/>
        <v>0</v>
      </c>
    </row>
    <row r="313" spans="1:20" ht="24" customHeight="1">
      <c r="A313" s="80" t="s">
        <v>227</v>
      </c>
      <c r="B313" s="38" t="s">
        <v>49</v>
      </c>
      <c r="C313" s="1" t="s">
        <v>19</v>
      </c>
      <c r="D313" s="1"/>
      <c r="E313" s="9"/>
      <c r="F313" s="3"/>
      <c r="G313" s="3"/>
      <c r="H313" s="3"/>
      <c r="I313" s="3"/>
      <c r="J313" s="3"/>
      <c r="K313" s="15"/>
      <c r="L313" s="21" t="str">
        <f>C313</f>
        <v>m2</v>
      </c>
      <c r="M313" s="21">
        <v>1</v>
      </c>
      <c r="N313" s="58">
        <f t="shared" si="59"/>
        <v>4.79</v>
      </c>
      <c r="O313" s="23">
        <f t="shared" si="57"/>
        <v>1.13</v>
      </c>
      <c r="P313" s="23">
        <f t="shared" si="60"/>
        <v>5.92</v>
      </c>
      <c r="Q313" s="23">
        <f t="shared" si="58"/>
        <v>0.3</v>
      </c>
      <c r="R313" s="23">
        <f t="shared" si="61"/>
        <v>1.3061999999999998</v>
      </c>
      <c r="S313" s="44">
        <f t="shared" si="62"/>
        <v>7.526199999999999</v>
      </c>
      <c r="T313" s="46" t="s">
        <v>135</v>
      </c>
    </row>
    <row r="314" spans="1:20" ht="24" customHeight="1" hidden="1">
      <c r="A314" s="80"/>
      <c r="B314" s="38" t="s">
        <v>15</v>
      </c>
      <c r="C314" s="4" t="s">
        <v>16</v>
      </c>
      <c r="D314" s="4">
        <v>0.56</v>
      </c>
      <c r="E314" s="12">
        <v>7.5</v>
      </c>
      <c r="F314" s="13">
        <f>ROUND(D314*E314,2)</f>
        <v>4.2</v>
      </c>
      <c r="G314" s="13">
        <f>ROUND(0.09*F314,2)</f>
        <v>0.38</v>
      </c>
      <c r="H314" s="13">
        <f>ROUND(0.05*(F314),2)</f>
        <v>0.21</v>
      </c>
      <c r="I314" s="13">
        <f>ROUND((F314+H314+G314)*0.2359,2)</f>
        <v>1.13</v>
      </c>
      <c r="J314" s="13">
        <f>SUM(F314:I314)</f>
        <v>5.92</v>
      </c>
      <c r="K314" s="9">
        <f>ROUND(F314+G314+H314,2)</f>
        <v>4.79</v>
      </c>
      <c r="L314" s="21"/>
      <c r="M314" s="21"/>
      <c r="N314" s="58">
        <f t="shared" si="59"/>
        <v>0</v>
      </c>
      <c r="O314" s="23">
        <f t="shared" si="57"/>
        <v>0</v>
      </c>
      <c r="P314" s="23">
        <f t="shared" si="60"/>
        <v>0</v>
      </c>
      <c r="Q314" s="23">
        <f t="shared" si="58"/>
        <v>0</v>
      </c>
      <c r="R314" s="23">
        <f t="shared" si="61"/>
        <v>0</v>
      </c>
      <c r="S314" s="44">
        <f t="shared" si="62"/>
        <v>0</v>
      </c>
      <c r="T314" s="77"/>
    </row>
    <row r="315" spans="1:20" ht="12" customHeight="1">
      <c r="A315" s="106" t="s">
        <v>268</v>
      </c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8"/>
    </row>
    <row r="316" spans="1:20" ht="24" customHeight="1">
      <c r="A316" s="79" t="s">
        <v>198</v>
      </c>
      <c r="B316" s="40" t="s">
        <v>163</v>
      </c>
      <c r="C316" s="67" t="s">
        <v>56</v>
      </c>
      <c r="D316" s="68"/>
      <c r="E316" s="69" t="s">
        <v>0</v>
      </c>
      <c r="F316" s="70"/>
      <c r="G316" s="70"/>
      <c r="H316" s="70"/>
      <c r="I316" s="70"/>
      <c r="J316" s="70"/>
      <c r="K316" s="71"/>
      <c r="L316" s="57" t="str">
        <f>C316</f>
        <v>t.m.</v>
      </c>
      <c r="M316" s="57">
        <v>1</v>
      </c>
      <c r="N316" s="58">
        <f>K317</f>
        <v>4.45</v>
      </c>
      <c r="O316" s="23">
        <f t="shared" si="57"/>
        <v>1.05</v>
      </c>
      <c r="P316" s="23">
        <f>N316+O316</f>
        <v>5.5</v>
      </c>
      <c r="Q316" s="23">
        <f t="shared" si="58"/>
        <v>0.28</v>
      </c>
      <c r="R316" s="23">
        <f>(P316+Q316)*0.21</f>
        <v>1.2138</v>
      </c>
      <c r="S316" s="44">
        <f>P316+Q316+R316</f>
        <v>6.9938</v>
      </c>
      <c r="T316" s="47" t="s">
        <v>135</v>
      </c>
    </row>
    <row r="317" spans="1:19" ht="24" customHeight="1" hidden="1">
      <c r="A317" s="80"/>
      <c r="B317" s="38" t="s">
        <v>15</v>
      </c>
      <c r="C317" s="4" t="s">
        <v>16</v>
      </c>
      <c r="D317" s="11">
        <v>0.52</v>
      </c>
      <c r="E317" s="12">
        <v>7.5</v>
      </c>
      <c r="F317" s="13">
        <f>ROUND(D317*E317,2)</f>
        <v>3.9</v>
      </c>
      <c r="G317" s="13">
        <f>ROUND(0.09*F317,2)</f>
        <v>0.35</v>
      </c>
      <c r="H317" s="13">
        <f>ROUND(0.05*(F317),2)</f>
        <v>0.2</v>
      </c>
      <c r="I317" s="13">
        <f>ROUND((F317+H317+G317)*0.2359,2)</f>
        <v>1.05</v>
      </c>
      <c r="J317" s="13">
        <f>SUM(F317:I317)</f>
        <v>5.5</v>
      </c>
      <c r="K317" s="9">
        <f>ROUND(F317+G317+H317,2)</f>
        <v>4.45</v>
      </c>
      <c r="L317" s="21"/>
      <c r="M317" s="21"/>
      <c r="N317" s="58">
        <f aca="true" t="shared" si="63" ref="N317:N354">K318</f>
        <v>0</v>
      </c>
      <c r="O317" s="23">
        <f t="shared" si="57"/>
        <v>0</v>
      </c>
      <c r="P317" s="23">
        <f aca="true" t="shared" si="64" ref="P317:P354">N317+O317</f>
        <v>0</v>
      </c>
      <c r="Q317" s="23">
        <f t="shared" si="58"/>
        <v>0</v>
      </c>
      <c r="R317" s="23">
        <f aca="true" t="shared" si="65" ref="R317:R354">(P317+Q317)*0.21</f>
        <v>0</v>
      </c>
      <c r="S317" s="44">
        <f aca="true" t="shared" si="66" ref="S317:S354">P317+Q317+R317</f>
        <v>0</v>
      </c>
    </row>
    <row r="318" spans="1:20" ht="24" customHeight="1">
      <c r="A318" s="80" t="s">
        <v>199</v>
      </c>
      <c r="B318" s="38" t="s">
        <v>164</v>
      </c>
      <c r="C318" s="1" t="s">
        <v>79</v>
      </c>
      <c r="D318" s="8"/>
      <c r="E318" s="9"/>
      <c r="F318" s="10"/>
      <c r="G318" s="10"/>
      <c r="H318" s="10"/>
      <c r="I318" s="10"/>
      <c r="J318" s="10"/>
      <c r="K318" s="15"/>
      <c r="L318" s="21" t="str">
        <f>C318</f>
        <v>gb</v>
      </c>
      <c r="M318" s="21">
        <v>1</v>
      </c>
      <c r="N318" s="58">
        <f t="shared" si="63"/>
        <v>2.56</v>
      </c>
      <c r="O318" s="23">
        <f t="shared" si="57"/>
        <v>0.6</v>
      </c>
      <c r="P318" s="23">
        <f t="shared" si="64"/>
        <v>3.16</v>
      </c>
      <c r="Q318" s="23">
        <f t="shared" si="58"/>
        <v>0.16</v>
      </c>
      <c r="R318" s="23">
        <f t="shared" si="65"/>
        <v>0.6972</v>
      </c>
      <c r="S318" s="44">
        <f t="shared" si="66"/>
        <v>4.017200000000001</v>
      </c>
      <c r="T318" s="46" t="s">
        <v>135</v>
      </c>
    </row>
    <row r="319" spans="1:19" ht="24" customHeight="1" hidden="1">
      <c r="A319" s="80"/>
      <c r="B319" s="38" t="s">
        <v>15</v>
      </c>
      <c r="C319" s="4" t="s">
        <v>16</v>
      </c>
      <c r="D319" s="11">
        <v>0.3</v>
      </c>
      <c r="E319" s="12">
        <f>E317</f>
        <v>7.5</v>
      </c>
      <c r="F319" s="13">
        <f>ROUND(D319*E319,2)</f>
        <v>2.25</v>
      </c>
      <c r="G319" s="13">
        <f>ROUND(0.09*F319,2)</f>
        <v>0.2</v>
      </c>
      <c r="H319" s="13">
        <f>ROUND(0.05*(F319),2)</f>
        <v>0.11</v>
      </c>
      <c r="I319" s="13">
        <f>ROUND((F319+H319+G319)*0.2359,2)</f>
        <v>0.6</v>
      </c>
      <c r="J319" s="13">
        <f>SUM(F319:I319)</f>
        <v>3.16</v>
      </c>
      <c r="K319" s="9">
        <f>ROUND(F319+G319+H319,2)</f>
        <v>2.56</v>
      </c>
      <c r="L319" s="21"/>
      <c r="M319" s="21"/>
      <c r="N319" s="58">
        <f t="shared" si="63"/>
        <v>0</v>
      </c>
      <c r="O319" s="23">
        <f t="shared" si="57"/>
        <v>0</v>
      </c>
      <c r="P319" s="23">
        <f t="shared" si="64"/>
        <v>0</v>
      </c>
      <c r="Q319" s="23">
        <f t="shared" si="58"/>
        <v>0</v>
      </c>
      <c r="R319" s="23">
        <f t="shared" si="65"/>
        <v>0</v>
      </c>
      <c r="S319" s="44">
        <f t="shared" si="66"/>
        <v>0</v>
      </c>
    </row>
    <row r="320" spans="1:20" ht="24" customHeight="1">
      <c r="A320" s="80" t="s">
        <v>200</v>
      </c>
      <c r="B320" s="38" t="s">
        <v>165</v>
      </c>
      <c r="C320" s="1" t="s">
        <v>56</v>
      </c>
      <c r="D320" s="8"/>
      <c r="E320" s="9"/>
      <c r="F320" s="10"/>
      <c r="G320" s="10"/>
      <c r="H320" s="10"/>
      <c r="I320" s="10"/>
      <c r="J320" s="10"/>
      <c r="K320" s="15"/>
      <c r="L320" s="21" t="str">
        <f>C320</f>
        <v>t.m.</v>
      </c>
      <c r="M320" s="21">
        <v>1</v>
      </c>
      <c r="N320" s="58">
        <f t="shared" si="63"/>
        <v>0.94</v>
      </c>
      <c r="O320" s="23">
        <f t="shared" si="57"/>
        <v>0.22</v>
      </c>
      <c r="P320" s="23">
        <f t="shared" si="64"/>
        <v>1.16</v>
      </c>
      <c r="Q320" s="23">
        <f t="shared" si="58"/>
        <v>0.06</v>
      </c>
      <c r="R320" s="23">
        <f t="shared" si="65"/>
        <v>0.2562</v>
      </c>
      <c r="S320" s="44">
        <f t="shared" si="66"/>
        <v>1.4762</v>
      </c>
      <c r="T320" s="46" t="s">
        <v>135</v>
      </c>
    </row>
    <row r="321" spans="1:20" ht="24" customHeight="1" hidden="1">
      <c r="A321" s="80"/>
      <c r="B321" s="38" t="s">
        <v>15</v>
      </c>
      <c r="C321" s="4" t="s">
        <v>16</v>
      </c>
      <c r="D321" s="11">
        <v>0.11</v>
      </c>
      <c r="E321" s="12">
        <f>E317</f>
        <v>7.5</v>
      </c>
      <c r="F321" s="13">
        <f>ROUND(D321*E321,2)</f>
        <v>0.83</v>
      </c>
      <c r="G321" s="13">
        <f>ROUND(0.09*F321,2)</f>
        <v>0.07</v>
      </c>
      <c r="H321" s="13">
        <f>ROUND(0.05*(F321),2)</f>
        <v>0.04</v>
      </c>
      <c r="I321" s="13">
        <f>ROUND((F321+H321+G321)*0.2359,2)</f>
        <v>0.22</v>
      </c>
      <c r="J321" s="13">
        <f>SUM(F321:I321)</f>
        <v>1.16</v>
      </c>
      <c r="K321" s="9">
        <f>ROUND(F321+G321+H321,2)</f>
        <v>0.94</v>
      </c>
      <c r="L321" s="21"/>
      <c r="M321" s="21"/>
      <c r="N321" s="58">
        <f t="shared" si="63"/>
        <v>0</v>
      </c>
      <c r="O321" s="23">
        <f t="shared" si="57"/>
        <v>0</v>
      </c>
      <c r="P321" s="23">
        <f t="shared" si="64"/>
        <v>0</v>
      </c>
      <c r="Q321" s="23">
        <f t="shared" si="58"/>
        <v>0</v>
      </c>
      <c r="R321" s="23">
        <f t="shared" si="65"/>
        <v>0</v>
      </c>
      <c r="S321" s="44">
        <f t="shared" si="66"/>
        <v>0</v>
      </c>
      <c r="T321" s="78"/>
    </row>
    <row r="322" spans="1:20" ht="24" customHeight="1">
      <c r="A322" s="79" t="s">
        <v>201</v>
      </c>
      <c r="B322" s="40" t="s">
        <v>166</v>
      </c>
      <c r="C322" s="67" t="s">
        <v>56</v>
      </c>
      <c r="D322" s="68"/>
      <c r="E322" s="69"/>
      <c r="F322" s="70"/>
      <c r="G322" s="70"/>
      <c r="H322" s="70"/>
      <c r="I322" s="70"/>
      <c r="J322" s="70"/>
      <c r="K322" s="71"/>
      <c r="L322" s="57" t="str">
        <f>C322</f>
        <v>t.m.</v>
      </c>
      <c r="M322" s="57">
        <v>1</v>
      </c>
      <c r="N322" s="58">
        <f t="shared" si="63"/>
        <v>2.49</v>
      </c>
      <c r="O322" s="23">
        <f t="shared" si="57"/>
        <v>0.59</v>
      </c>
      <c r="P322" s="23">
        <f t="shared" si="64"/>
        <v>3.08</v>
      </c>
      <c r="Q322" s="23">
        <f t="shared" si="58"/>
        <v>0.15</v>
      </c>
      <c r="R322" s="23">
        <f t="shared" si="65"/>
        <v>0.6783</v>
      </c>
      <c r="S322" s="44">
        <f t="shared" si="66"/>
        <v>3.9083</v>
      </c>
      <c r="T322" s="46" t="s">
        <v>135</v>
      </c>
    </row>
    <row r="323" spans="1:19" ht="24" customHeight="1" hidden="1">
      <c r="A323" s="80"/>
      <c r="B323" s="38" t="s">
        <v>15</v>
      </c>
      <c r="C323" s="4" t="s">
        <v>16</v>
      </c>
      <c r="D323" s="11">
        <v>0.29</v>
      </c>
      <c r="E323" s="12">
        <f>E317</f>
        <v>7.5</v>
      </c>
      <c r="F323" s="13">
        <f>ROUND(D323*E323,2)</f>
        <v>2.18</v>
      </c>
      <c r="G323" s="13">
        <f>ROUND(0.09*F323,2)</f>
        <v>0.2</v>
      </c>
      <c r="H323" s="13">
        <f>ROUND(0.05*(F323),2)</f>
        <v>0.11</v>
      </c>
      <c r="I323" s="13">
        <f>ROUND((F323+H323+G323)*0.2359,2)</f>
        <v>0.59</v>
      </c>
      <c r="J323" s="13">
        <f>SUM(F323:I323)</f>
        <v>3.08</v>
      </c>
      <c r="K323" s="9">
        <f>ROUND(F323+G323+H323,2)</f>
        <v>2.49</v>
      </c>
      <c r="L323" s="21"/>
      <c r="M323" s="21"/>
      <c r="N323" s="58">
        <f t="shared" si="63"/>
        <v>0</v>
      </c>
      <c r="O323" s="23">
        <f t="shared" si="57"/>
        <v>0</v>
      </c>
      <c r="P323" s="23">
        <f t="shared" si="64"/>
        <v>0</v>
      </c>
      <c r="Q323" s="23">
        <f t="shared" si="58"/>
        <v>0</v>
      </c>
      <c r="R323" s="23">
        <f t="shared" si="65"/>
        <v>0</v>
      </c>
      <c r="S323" s="44">
        <f t="shared" si="66"/>
        <v>0</v>
      </c>
    </row>
    <row r="324" spans="1:20" ht="24" customHeight="1">
      <c r="A324" s="80" t="s">
        <v>202</v>
      </c>
      <c r="B324" s="38" t="s">
        <v>167</v>
      </c>
      <c r="C324" s="1" t="s">
        <v>79</v>
      </c>
      <c r="D324" s="8"/>
      <c r="E324" s="9"/>
      <c r="F324" s="13"/>
      <c r="G324" s="10"/>
      <c r="H324" s="10"/>
      <c r="I324" s="10"/>
      <c r="J324" s="10"/>
      <c r="K324" s="15"/>
      <c r="L324" s="21" t="str">
        <f>C324</f>
        <v>gb</v>
      </c>
      <c r="M324" s="21">
        <v>1</v>
      </c>
      <c r="N324" s="58">
        <f t="shared" si="63"/>
        <v>1.72</v>
      </c>
      <c r="O324" s="23">
        <f t="shared" si="57"/>
        <v>0.41</v>
      </c>
      <c r="P324" s="23">
        <f t="shared" si="64"/>
        <v>2.13</v>
      </c>
      <c r="Q324" s="23">
        <f t="shared" si="58"/>
        <v>0.11</v>
      </c>
      <c r="R324" s="23">
        <f t="shared" si="65"/>
        <v>0.47039999999999993</v>
      </c>
      <c r="S324" s="44">
        <f t="shared" si="66"/>
        <v>2.7104</v>
      </c>
      <c r="T324" s="46" t="s">
        <v>135</v>
      </c>
    </row>
    <row r="325" spans="1:19" ht="24" customHeight="1" hidden="1">
      <c r="A325" s="80"/>
      <c r="B325" s="38" t="s">
        <v>15</v>
      </c>
      <c r="C325" s="4" t="s">
        <v>16</v>
      </c>
      <c r="D325" s="11">
        <v>0.2</v>
      </c>
      <c r="E325" s="12">
        <f>E317</f>
        <v>7.5</v>
      </c>
      <c r="F325" s="13">
        <f>ROUND(D325*E325,2)</f>
        <v>1.5</v>
      </c>
      <c r="G325" s="13">
        <f>ROUND(0.09*F325,2)</f>
        <v>0.14</v>
      </c>
      <c r="H325" s="13">
        <f>ROUND(0.05*(F325),2)</f>
        <v>0.08</v>
      </c>
      <c r="I325" s="13">
        <f>ROUND((F325+H325+G325)*0.2359,2)</f>
        <v>0.41</v>
      </c>
      <c r="J325" s="13">
        <f>SUM(F325:I325)</f>
        <v>2.1300000000000003</v>
      </c>
      <c r="K325" s="9">
        <f>ROUND(F325+G325+H325,2)</f>
        <v>1.72</v>
      </c>
      <c r="L325" s="21"/>
      <c r="M325" s="21"/>
      <c r="N325" s="58">
        <f t="shared" si="63"/>
        <v>0</v>
      </c>
      <c r="O325" s="23">
        <f t="shared" si="57"/>
        <v>0</v>
      </c>
      <c r="P325" s="23">
        <f t="shared" si="64"/>
        <v>0</v>
      </c>
      <c r="Q325" s="23">
        <f t="shared" si="58"/>
        <v>0</v>
      </c>
      <c r="R325" s="23">
        <f t="shared" si="65"/>
        <v>0</v>
      </c>
      <c r="S325" s="44">
        <f t="shared" si="66"/>
        <v>0</v>
      </c>
    </row>
    <row r="326" spans="1:20" ht="24" customHeight="1">
      <c r="A326" s="80" t="s">
        <v>203</v>
      </c>
      <c r="B326" s="38" t="s">
        <v>168</v>
      </c>
      <c r="C326" s="1" t="s">
        <v>56</v>
      </c>
      <c r="D326" s="8"/>
      <c r="E326" s="9"/>
      <c r="F326" s="13"/>
      <c r="G326" s="10"/>
      <c r="H326" s="10"/>
      <c r="I326" s="10"/>
      <c r="J326" s="10"/>
      <c r="K326" s="15"/>
      <c r="L326" s="21" t="str">
        <f>C326</f>
        <v>t.m.</v>
      </c>
      <c r="M326" s="21">
        <v>1</v>
      </c>
      <c r="N326" s="58">
        <f t="shared" si="63"/>
        <v>1.29</v>
      </c>
      <c r="O326" s="23">
        <f t="shared" si="57"/>
        <v>0.3</v>
      </c>
      <c r="P326" s="23">
        <f t="shared" si="64"/>
        <v>1.59</v>
      </c>
      <c r="Q326" s="23">
        <f t="shared" si="58"/>
        <v>0.08</v>
      </c>
      <c r="R326" s="23">
        <f t="shared" si="65"/>
        <v>0.3507</v>
      </c>
      <c r="S326" s="44">
        <f t="shared" si="66"/>
        <v>2.0207</v>
      </c>
      <c r="T326" s="46" t="s">
        <v>135</v>
      </c>
    </row>
    <row r="327" spans="1:19" ht="24" customHeight="1" hidden="1">
      <c r="A327" s="80"/>
      <c r="B327" s="38" t="s">
        <v>15</v>
      </c>
      <c r="C327" s="4" t="s">
        <v>16</v>
      </c>
      <c r="D327" s="11">
        <v>0.15</v>
      </c>
      <c r="E327" s="12">
        <f>E317</f>
        <v>7.5</v>
      </c>
      <c r="F327" s="13">
        <f>ROUND(D327*E327,2)</f>
        <v>1.13</v>
      </c>
      <c r="G327" s="13">
        <f>ROUND(0.09*F327,2)</f>
        <v>0.1</v>
      </c>
      <c r="H327" s="13">
        <f>ROUND(0.05*(F327),2)</f>
        <v>0.06</v>
      </c>
      <c r="I327" s="13">
        <f>ROUND((F327+H327+G327)*0.2359,2)</f>
        <v>0.3</v>
      </c>
      <c r="J327" s="13">
        <f>SUM(F327:I327)</f>
        <v>1.59</v>
      </c>
      <c r="K327" s="9">
        <f>ROUND(F327+G327+H327,2)</f>
        <v>1.29</v>
      </c>
      <c r="L327" s="21"/>
      <c r="M327" s="21"/>
      <c r="N327" s="58">
        <f t="shared" si="63"/>
        <v>0</v>
      </c>
      <c r="O327" s="23">
        <f t="shared" si="57"/>
        <v>0</v>
      </c>
      <c r="P327" s="23">
        <f t="shared" si="64"/>
        <v>0</v>
      </c>
      <c r="Q327" s="23">
        <f t="shared" si="58"/>
        <v>0</v>
      </c>
      <c r="R327" s="23">
        <f t="shared" si="65"/>
        <v>0</v>
      </c>
      <c r="S327" s="44">
        <f t="shared" si="66"/>
        <v>0</v>
      </c>
    </row>
    <row r="328" spans="1:20" ht="24" customHeight="1">
      <c r="A328" s="80" t="s">
        <v>204</v>
      </c>
      <c r="B328" s="38" t="s">
        <v>169</v>
      </c>
      <c r="C328" s="1" t="s">
        <v>56</v>
      </c>
      <c r="D328" s="8"/>
      <c r="E328" s="9"/>
      <c r="F328" s="13"/>
      <c r="G328" s="13"/>
      <c r="H328" s="13"/>
      <c r="I328" s="13"/>
      <c r="J328" s="13"/>
      <c r="K328" s="16"/>
      <c r="L328" s="21" t="str">
        <f>C328</f>
        <v>t.m.</v>
      </c>
      <c r="M328" s="21">
        <v>1</v>
      </c>
      <c r="N328" s="58">
        <f t="shared" si="63"/>
        <v>1.63</v>
      </c>
      <c r="O328" s="23">
        <f t="shared" si="57"/>
        <v>0.38</v>
      </c>
      <c r="P328" s="23">
        <f t="shared" si="64"/>
        <v>2.01</v>
      </c>
      <c r="Q328" s="23">
        <f t="shared" si="58"/>
        <v>0.1</v>
      </c>
      <c r="R328" s="23">
        <f t="shared" si="65"/>
        <v>0.44309999999999994</v>
      </c>
      <c r="S328" s="44">
        <f t="shared" si="66"/>
        <v>2.5530999999999997</v>
      </c>
      <c r="T328" s="46" t="s">
        <v>135</v>
      </c>
    </row>
    <row r="329" spans="1:20" ht="24" customHeight="1" hidden="1">
      <c r="A329" s="80"/>
      <c r="B329" s="38" t="s">
        <v>15</v>
      </c>
      <c r="C329" s="4" t="s">
        <v>16</v>
      </c>
      <c r="D329" s="11">
        <v>0.19</v>
      </c>
      <c r="E329" s="12">
        <f>E317</f>
        <v>7.5</v>
      </c>
      <c r="F329" s="13">
        <f>ROUND(D329*E329,2)</f>
        <v>1.43</v>
      </c>
      <c r="G329" s="13">
        <f>ROUND(0.09*F329,2)</f>
        <v>0.13</v>
      </c>
      <c r="H329" s="13">
        <f>ROUND(0.05*(F329),2)</f>
        <v>0.07</v>
      </c>
      <c r="I329" s="13">
        <f>ROUND((F329+H329+G329)*0.2359,2)</f>
        <v>0.38</v>
      </c>
      <c r="J329" s="13">
        <f>SUM(F329:I329)</f>
        <v>2.0100000000000002</v>
      </c>
      <c r="K329" s="9">
        <f>ROUND(F329+G329+H329,2)</f>
        <v>1.63</v>
      </c>
      <c r="L329" s="21"/>
      <c r="M329" s="21"/>
      <c r="N329" s="58">
        <f t="shared" si="63"/>
        <v>0</v>
      </c>
      <c r="O329" s="23">
        <f t="shared" si="57"/>
        <v>0</v>
      </c>
      <c r="P329" s="23">
        <f t="shared" si="64"/>
        <v>0</v>
      </c>
      <c r="Q329" s="23">
        <f t="shared" si="58"/>
        <v>0</v>
      </c>
      <c r="R329" s="23">
        <f t="shared" si="65"/>
        <v>0</v>
      </c>
      <c r="S329" s="44">
        <f t="shared" si="66"/>
        <v>0</v>
      </c>
      <c r="T329" s="78"/>
    </row>
    <row r="330" spans="1:20" ht="24" customHeight="1">
      <c r="A330" s="79" t="s">
        <v>227</v>
      </c>
      <c r="B330" s="40" t="s">
        <v>170</v>
      </c>
      <c r="C330" s="67" t="s">
        <v>56</v>
      </c>
      <c r="D330" s="68"/>
      <c r="E330" s="68"/>
      <c r="F330" s="68"/>
      <c r="G330" s="68"/>
      <c r="H330" s="68"/>
      <c r="I330" s="68"/>
      <c r="J330" s="68"/>
      <c r="K330" s="68"/>
      <c r="L330" s="57" t="str">
        <f>C330</f>
        <v>t.m.</v>
      </c>
      <c r="M330" s="57">
        <v>1</v>
      </c>
      <c r="N330" s="58">
        <f t="shared" si="63"/>
        <v>1.12</v>
      </c>
      <c r="O330" s="23">
        <f t="shared" si="57"/>
        <v>0.26</v>
      </c>
      <c r="P330" s="23">
        <f t="shared" si="64"/>
        <v>1.3800000000000001</v>
      </c>
      <c r="Q330" s="23">
        <f t="shared" si="58"/>
        <v>0.07</v>
      </c>
      <c r="R330" s="23">
        <f t="shared" si="65"/>
        <v>0.30450000000000005</v>
      </c>
      <c r="S330" s="44">
        <f t="shared" si="66"/>
        <v>1.7545000000000002</v>
      </c>
      <c r="T330" s="46" t="s">
        <v>135</v>
      </c>
    </row>
    <row r="331" spans="1:19" ht="24" customHeight="1" hidden="1">
      <c r="A331" s="80"/>
      <c r="B331" s="38" t="s">
        <v>15</v>
      </c>
      <c r="C331" s="17" t="s">
        <v>16</v>
      </c>
      <c r="D331" s="11">
        <v>0.13</v>
      </c>
      <c r="E331" s="12">
        <f>E319</f>
        <v>7.5</v>
      </c>
      <c r="F331" s="13">
        <f>ROUND(D331*E331,2)</f>
        <v>0.98</v>
      </c>
      <c r="G331" s="13">
        <f>ROUND(0.09*F331,2)</f>
        <v>0.09</v>
      </c>
      <c r="H331" s="13">
        <f>ROUND(0.05*(F331),2)</f>
        <v>0.05</v>
      </c>
      <c r="I331" s="13">
        <f>ROUND((F331+H331+G331)*0.2359,2)</f>
        <v>0.26</v>
      </c>
      <c r="J331" s="13">
        <f>SUM(F331:I331)</f>
        <v>1.3800000000000001</v>
      </c>
      <c r="K331" s="9">
        <f>ROUND(F331+G331+H331,2)</f>
        <v>1.12</v>
      </c>
      <c r="L331" s="21"/>
      <c r="M331" s="21"/>
      <c r="N331" s="58">
        <f t="shared" si="63"/>
        <v>0</v>
      </c>
      <c r="O331" s="23">
        <f t="shared" si="57"/>
        <v>0</v>
      </c>
      <c r="P331" s="23">
        <f t="shared" si="64"/>
        <v>0</v>
      </c>
      <c r="Q331" s="23">
        <f t="shared" si="58"/>
        <v>0</v>
      </c>
      <c r="R331" s="23">
        <f t="shared" si="65"/>
        <v>0</v>
      </c>
      <c r="S331" s="44">
        <f t="shared" si="66"/>
        <v>0</v>
      </c>
    </row>
    <row r="332" spans="1:20" ht="24" customHeight="1">
      <c r="A332" s="80" t="s">
        <v>228</v>
      </c>
      <c r="B332" s="38" t="s">
        <v>171</v>
      </c>
      <c r="C332" s="1" t="s">
        <v>56</v>
      </c>
      <c r="D332" s="8"/>
      <c r="E332" s="8"/>
      <c r="F332" s="8"/>
      <c r="G332" s="8"/>
      <c r="H332" s="8"/>
      <c r="I332" s="8"/>
      <c r="J332" s="8"/>
      <c r="K332" s="8"/>
      <c r="L332" s="21" t="str">
        <f>C332</f>
        <v>t.m.</v>
      </c>
      <c r="M332" s="21">
        <v>1</v>
      </c>
      <c r="N332" s="58">
        <f t="shared" si="63"/>
        <v>6.42</v>
      </c>
      <c r="O332" s="23">
        <f t="shared" si="57"/>
        <v>1.51</v>
      </c>
      <c r="P332" s="23">
        <f t="shared" si="64"/>
        <v>7.93</v>
      </c>
      <c r="Q332" s="23">
        <f t="shared" si="58"/>
        <v>0.4</v>
      </c>
      <c r="R332" s="23">
        <f t="shared" si="65"/>
        <v>1.7492999999999999</v>
      </c>
      <c r="S332" s="44">
        <f t="shared" si="66"/>
        <v>10.0793</v>
      </c>
      <c r="T332" s="46" t="s">
        <v>135</v>
      </c>
    </row>
    <row r="333" spans="1:20" ht="24" customHeight="1" hidden="1">
      <c r="A333" s="80"/>
      <c r="B333" s="38" t="s">
        <v>15</v>
      </c>
      <c r="C333" s="17" t="s">
        <v>16</v>
      </c>
      <c r="D333" s="11">
        <v>0.75</v>
      </c>
      <c r="E333" s="12">
        <f>E317</f>
        <v>7.5</v>
      </c>
      <c r="F333" s="13">
        <f>ROUND(D333*E333,2)</f>
        <v>5.63</v>
      </c>
      <c r="G333" s="13">
        <f>ROUND(0.09*F333,2)</f>
        <v>0.51</v>
      </c>
      <c r="H333" s="13">
        <f>ROUND(0.05*(F333),2)</f>
        <v>0.28</v>
      </c>
      <c r="I333" s="13">
        <f>ROUND((F333+H333+G333)*0.2359,2)</f>
        <v>1.51</v>
      </c>
      <c r="J333" s="13">
        <f>SUM(F333:I333)</f>
        <v>7.93</v>
      </c>
      <c r="K333" s="9">
        <f>ROUND(F333+G333+H333,2)</f>
        <v>6.42</v>
      </c>
      <c r="L333" s="21"/>
      <c r="M333" s="21"/>
      <c r="N333" s="58">
        <f t="shared" si="63"/>
        <v>0</v>
      </c>
      <c r="O333" s="23">
        <f t="shared" si="57"/>
        <v>0</v>
      </c>
      <c r="P333" s="23">
        <f t="shared" si="64"/>
        <v>0</v>
      </c>
      <c r="Q333" s="23">
        <f t="shared" si="58"/>
        <v>0</v>
      </c>
      <c r="R333" s="23">
        <f t="shared" si="65"/>
        <v>0</v>
      </c>
      <c r="S333" s="44">
        <f t="shared" si="66"/>
        <v>0</v>
      </c>
      <c r="T333" s="77"/>
    </row>
    <row r="334" spans="1:20" ht="24" customHeight="1">
      <c r="A334" s="80" t="s">
        <v>229</v>
      </c>
      <c r="B334" s="38" t="s">
        <v>172</v>
      </c>
      <c r="C334" s="17" t="s">
        <v>79</v>
      </c>
      <c r="D334" s="11"/>
      <c r="E334" s="12"/>
      <c r="F334" s="13"/>
      <c r="G334" s="13"/>
      <c r="H334" s="13"/>
      <c r="I334" s="13"/>
      <c r="J334" s="13"/>
      <c r="K334" s="9"/>
      <c r="L334" s="21" t="str">
        <f>C334</f>
        <v>gb</v>
      </c>
      <c r="M334" s="21">
        <v>1</v>
      </c>
      <c r="N334" s="58">
        <f t="shared" si="63"/>
        <v>7.7</v>
      </c>
      <c r="O334" s="23">
        <f t="shared" si="57"/>
        <v>1.82</v>
      </c>
      <c r="P334" s="23">
        <f t="shared" si="64"/>
        <v>9.52</v>
      </c>
      <c r="Q334" s="23">
        <f t="shared" si="58"/>
        <v>0.48</v>
      </c>
      <c r="R334" s="23">
        <f t="shared" si="65"/>
        <v>2.1</v>
      </c>
      <c r="S334" s="44">
        <f t="shared" si="66"/>
        <v>12.1</v>
      </c>
      <c r="T334" s="46" t="s">
        <v>135</v>
      </c>
    </row>
    <row r="335" spans="1:19" ht="24" customHeight="1" hidden="1">
      <c r="A335" s="80"/>
      <c r="B335" s="38" t="s">
        <v>15</v>
      </c>
      <c r="C335" s="17" t="s">
        <v>16</v>
      </c>
      <c r="D335" s="11">
        <v>0.9</v>
      </c>
      <c r="E335" s="12">
        <f>E333</f>
        <v>7.5</v>
      </c>
      <c r="F335" s="13">
        <f>ROUND(D335*E335,2)</f>
        <v>6.75</v>
      </c>
      <c r="G335" s="13">
        <f>ROUND(0.09*F335,2)</f>
        <v>0.61</v>
      </c>
      <c r="H335" s="13">
        <f>ROUND(0.05*(F335),2)</f>
        <v>0.34</v>
      </c>
      <c r="I335" s="13">
        <f>ROUND((F335+H335+G335)*0.2359,2)</f>
        <v>1.82</v>
      </c>
      <c r="J335" s="13">
        <f>SUM(F335:I335)</f>
        <v>9.52</v>
      </c>
      <c r="K335" s="9">
        <f>ROUND(F335+G335+H335,2)</f>
        <v>7.7</v>
      </c>
      <c r="L335" s="21"/>
      <c r="M335" s="21"/>
      <c r="N335" s="58">
        <f t="shared" si="63"/>
        <v>0</v>
      </c>
      <c r="O335" s="23">
        <f t="shared" si="57"/>
        <v>0</v>
      </c>
      <c r="P335" s="23">
        <f t="shared" si="64"/>
        <v>0</v>
      </c>
      <c r="Q335" s="23">
        <f t="shared" si="58"/>
        <v>0</v>
      </c>
      <c r="R335" s="23">
        <f t="shared" si="65"/>
        <v>0</v>
      </c>
      <c r="S335" s="44">
        <f t="shared" si="66"/>
        <v>0</v>
      </c>
    </row>
    <row r="336" spans="1:20" ht="24" customHeight="1">
      <c r="A336" s="80" t="s">
        <v>230</v>
      </c>
      <c r="B336" s="38" t="s">
        <v>173</v>
      </c>
      <c r="C336" s="17" t="s">
        <v>79</v>
      </c>
      <c r="D336" s="11"/>
      <c r="E336" s="12"/>
      <c r="F336" s="13"/>
      <c r="G336" s="13"/>
      <c r="H336" s="13"/>
      <c r="I336" s="13"/>
      <c r="J336" s="13"/>
      <c r="K336" s="9"/>
      <c r="L336" s="21" t="str">
        <f>C336</f>
        <v>gb</v>
      </c>
      <c r="M336" s="21">
        <v>1</v>
      </c>
      <c r="N336" s="58">
        <f t="shared" si="63"/>
        <v>4.71</v>
      </c>
      <c r="O336" s="23">
        <f t="shared" si="57"/>
        <v>1.11</v>
      </c>
      <c r="P336" s="23">
        <f t="shared" si="64"/>
        <v>5.82</v>
      </c>
      <c r="Q336" s="23">
        <f t="shared" si="58"/>
        <v>0.29</v>
      </c>
      <c r="R336" s="23">
        <f t="shared" si="65"/>
        <v>1.2831000000000001</v>
      </c>
      <c r="S336" s="44">
        <f t="shared" si="66"/>
        <v>7.3931000000000004</v>
      </c>
      <c r="T336" s="46" t="s">
        <v>135</v>
      </c>
    </row>
    <row r="337" spans="1:19" ht="24" customHeight="1" hidden="1">
      <c r="A337" s="80"/>
      <c r="B337" s="38" t="s">
        <v>15</v>
      </c>
      <c r="C337" s="17" t="s">
        <v>16</v>
      </c>
      <c r="D337" s="11">
        <v>0.55</v>
      </c>
      <c r="E337" s="12">
        <f>E335</f>
        <v>7.5</v>
      </c>
      <c r="F337" s="13">
        <f>ROUND(D337*E337,2)</f>
        <v>4.13</v>
      </c>
      <c r="G337" s="13">
        <f>ROUND(0.09*F337,2)</f>
        <v>0.37</v>
      </c>
      <c r="H337" s="13">
        <f>ROUND(0.05*(F337),2)</f>
        <v>0.21</v>
      </c>
      <c r="I337" s="13">
        <f>ROUND((F337+H337+G337)*0.2359,2)</f>
        <v>1.11</v>
      </c>
      <c r="J337" s="13">
        <f>SUM(F337:I337)</f>
        <v>5.82</v>
      </c>
      <c r="K337" s="9">
        <f>ROUND(F337+G337+H337,2)</f>
        <v>4.71</v>
      </c>
      <c r="L337" s="21"/>
      <c r="M337" s="21"/>
      <c r="N337" s="58">
        <f t="shared" si="63"/>
        <v>0</v>
      </c>
      <c r="O337" s="23">
        <f t="shared" si="57"/>
        <v>0</v>
      </c>
      <c r="P337" s="23">
        <f t="shared" si="64"/>
        <v>0</v>
      </c>
      <c r="Q337" s="23">
        <f t="shared" si="58"/>
        <v>0</v>
      </c>
      <c r="R337" s="23">
        <f t="shared" si="65"/>
        <v>0</v>
      </c>
      <c r="S337" s="44">
        <f t="shared" si="66"/>
        <v>0</v>
      </c>
    </row>
    <row r="338" spans="1:20" ht="24" customHeight="1">
      <c r="A338" s="80" t="s">
        <v>231</v>
      </c>
      <c r="B338" s="38" t="s">
        <v>174</v>
      </c>
      <c r="C338" s="17" t="s">
        <v>56</v>
      </c>
      <c r="D338" s="11"/>
      <c r="E338" s="12"/>
      <c r="F338" s="13"/>
      <c r="G338" s="13"/>
      <c r="H338" s="13"/>
      <c r="I338" s="13"/>
      <c r="J338" s="13"/>
      <c r="K338" s="9"/>
      <c r="L338" s="21" t="str">
        <f>C338</f>
        <v>t.m.</v>
      </c>
      <c r="M338" s="21">
        <v>1</v>
      </c>
      <c r="N338" s="58">
        <f t="shared" si="63"/>
        <v>1.12</v>
      </c>
      <c r="O338" s="23">
        <f t="shared" si="57"/>
        <v>0.26</v>
      </c>
      <c r="P338" s="23">
        <f t="shared" si="64"/>
        <v>1.3800000000000001</v>
      </c>
      <c r="Q338" s="23">
        <f t="shared" si="58"/>
        <v>0.07</v>
      </c>
      <c r="R338" s="23">
        <f t="shared" si="65"/>
        <v>0.30450000000000005</v>
      </c>
      <c r="S338" s="44">
        <f t="shared" si="66"/>
        <v>1.7545000000000002</v>
      </c>
      <c r="T338" s="46" t="s">
        <v>135</v>
      </c>
    </row>
    <row r="339" spans="1:19" ht="24" customHeight="1" hidden="1">
      <c r="A339" s="80"/>
      <c r="B339" s="38" t="s">
        <v>15</v>
      </c>
      <c r="C339" s="17" t="s">
        <v>16</v>
      </c>
      <c r="D339" s="11">
        <v>0.13</v>
      </c>
      <c r="E339" s="12">
        <f>E337</f>
        <v>7.5</v>
      </c>
      <c r="F339" s="13">
        <f>ROUND(D339*E339,2)</f>
        <v>0.98</v>
      </c>
      <c r="G339" s="13">
        <f>ROUND(0.09*F339,2)</f>
        <v>0.09</v>
      </c>
      <c r="H339" s="13">
        <f>ROUND(0.05*(F339),2)</f>
        <v>0.05</v>
      </c>
      <c r="I339" s="13">
        <f>ROUND((F339+H339+G339)*0.2359,2)</f>
        <v>0.26</v>
      </c>
      <c r="J339" s="13">
        <f>SUM(F339:I339)</f>
        <v>1.3800000000000001</v>
      </c>
      <c r="K339" s="9">
        <f>ROUND(F339+G339+H339,2)</f>
        <v>1.12</v>
      </c>
      <c r="L339" s="21"/>
      <c r="M339" s="21"/>
      <c r="N339" s="58">
        <f t="shared" si="63"/>
        <v>0</v>
      </c>
      <c r="O339" s="23">
        <f t="shared" si="57"/>
        <v>0</v>
      </c>
      <c r="P339" s="23">
        <f t="shared" si="64"/>
        <v>0</v>
      </c>
      <c r="Q339" s="23">
        <f t="shared" si="58"/>
        <v>0</v>
      </c>
      <c r="R339" s="23">
        <f t="shared" si="65"/>
        <v>0</v>
      </c>
      <c r="S339" s="44">
        <f t="shared" si="66"/>
        <v>0</v>
      </c>
    </row>
    <row r="340" spans="1:20" ht="24" customHeight="1">
      <c r="A340" s="80" t="s">
        <v>232</v>
      </c>
      <c r="B340" s="38" t="s">
        <v>175</v>
      </c>
      <c r="C340" s="17" t="s">
        <v>56</v>
      </c>
      <c r="D340" s="11"/>
      <c r="E340" s="12"/>
      <c r="F340" s="13"/>
      <c r="G340" s="13"/>
      <c r="H340" s="13"/>
      <c r="I340" s="13"/>
      <c r="J340" s="13"/>
      <c r="K340" s="9"/>
      <c r="L340" s="21" t="str">
        <f>C340</f>
        <v>t.m.</v>
      </c>
      <c r="M340" s="21">
        <v>1</v>
      </c>
      <c r="N340" s="58">
        <f t="shared" si="63"/>
        <v>2.49</v>
      </c>
      <c r="O340" s="23">
        <f t="shared" si="57"/>
        <v>0.59</v>
      </c>
      <c r="P340" s="23">
        <f t="shared" si="64"/>
        <v>3.08</v>
      </c>
      <c r="Q340" s="23">
        <f t="shared" si="58"/>
        <v>0.15</v>
      </c>
      <c r="R340" s="23">
        <f t="shared" si="65"/>
        <v>0.6783</v>
      </c>
      <c r="S340" s="44">
        <f t="shared" si="66"/>
        <v>3.9083</v>
      </c>
      <c r="T340" s="46" t="s">
        <v>135</v>
      </c>
    </row>
    <row r="341" spans="1:19" ht="24" customHeight="1" hidden="1">
      <c r="A341" s="80"/>
      <c r="B341" s="38" t="s">
        <v>15</v>
      </c>
      <c r="C341" s="17" t="s">
        <v>16</v>
      </c>
      <c r="D341" s="11">
        <v>0.29</v>
      </c>
      <c r="E341" s="12">
        <f>E337</f>
        <v>7.5</v>
      </c>
      <c r="F341" s="13">
        <f>ROUND(D341*E341,2)</f>
        <v>2.18</v>
      </c>
      <c r="G341" s="13">
        <f>ROUND(0.09*F341,2)</f>
        <v>0.2</v>
      </c>
      <c r="H341" s="13">
        <f>ROUND(0.05*(F341),2)</f>
        <v>0.11</v>
      </c>
      <c r="I341" s="13">
        <f>ROUND((F341+H341+G341)*0.2359,2)</f>
        <v>0.59</v>
      </c>
      <c r="J341" s="13">
        <f>SUM(F341:I341)</f>
        <v>3.08</v>
      </c>
      <c r="K341" s="9">
        <f>ROUND(F341+G341+H341,2)</f>
        <v>2.49</v>
      </c>
      <c r="L341" s="21"/>
      <c r="M341" s="21"/>
      <c r="N341" s="58">
        <f t="shared" si="63"/>
        <v>0</v>
      </c>
      <c r="O341" s="23">
        <f t="shared" si="57"/>
        <v>0</v>
      </c>
      <c r="P341" s="23">
        <f t="shared" si="64"/>
        <v>0</v>
      </c>
      <c r="Q341" s="23">
        <f t="shared" si="58"/>
        <v>0</v>
      </c>
      <c r="R341" s="23">
        <f t="shared" si="65"/>
        <v>0</v>
      </c>
      <c r="S341" s="44">
        <f t="shared" si="66"/>
        <v>0</v>
      </c>
    </row>
    <row r="342" spans="1:20" ht="24" customHeight="1">
      <c r="A342" s="80" t="s">
        <v>233</v>
      </c>
      <c r="B342" s="38" t="s">
        <v>176</v>
      </c>
      <c r="C342" s="17" t="s">
        <v>79</v>
      </c>
      <c r="D342" s="11"/>
      <c r="E342" s="12"/>
      <c r="F342" s="13"/>
      <c r="G342" s="13"/>
      <c r="H342" s="13"/>
      <c r="I342" s="13"/>
      <c r="J342" s="13"/>
      <c r="K342" s="9"/>
      <c r="L342" s="21" t="str">
        <f>C342</f>
        <v>gb</v>
      </c>
      <c r="M342" s="21">
        <v>1</v>
      </c>
      <c r="N342" s="58">
        <f t="shared" si="63"/>
        <v>1.98</v>
      </c>
      <c r="O342" s="23">
        <f t="shared" si="57"/>
        <v>0.47</v>
      </c>
      <c r="P342" s="23">
        <f t="shared" si="64"/>
        <v>2.45</v>
      </c>
      <c r="Q342" s="23">
        <f t="shared" si="58"/>
        <v>0.12</v>
      </c>
      <c r="R342" s="23">
        <f t="shared" si="65"/>
        <v>0.5397000000000001</v>
      </c>
      <c r="S342" s="44">
        <f t="shared" si="66"/>
        <v>3.1097</v>
      </c>
      <c r="T342" s="45" t="s">
        <v>135</v>
      </c>
    </row>
    <row r="343" spans="1:19" ht="24" customHeight="1" hidden="1">
      <c r="A343" s="80"/>
      <c r="B343" s="38" t="s">
        <v>15</v>
      </c>
      <c r="C343" s="17" t="s">
        <v>16</v>
      </c>
      <c r="D343" s="11">
        <v>0.23</v>
      </c>
      <c r="E343" s="12">
        <f>E337</f>
        <v>7.5</v>
      </c>
      <c r="F343" s="13">
        <f>ROUND(D343*E343,2)</f>
        <v>1.73</v>
      </c>
      <c r="G343" s="13">
        <f>ROUND(0.09*F343,2)</f>
        <v>0.16</v>
      </c>
      <c r="H343" s="13">
        <f>ROUND(0.05*(F343),2)</f>
        <v>0.09</v>
      </c>
      <c r="I343" s="13">
        <f>ROUND((F343+H343+G343)*0.2359,2)</f>
        <v>0.47</v>
      </c>
      <c r="J343" s="13">
        <f>SUM(F343:I343)</f>
        <v>2.45</v>
      </c>
      <c r="K343" s="9">
        <f>ROUND(F343+G343+H343,2)</f>
        <v>1.98</v>
      </c>
      <c r="L343" s="21"/>
      <c r="M343" s="21"/>
      <c r="N343" s="58">
        <f t="shared" si="63"/>
        <v>0</v>
      </c>
      <c r="O343" s="23">
        <f t="shared" si="57"/>
        <v>0</v>
      </c>
      <c r="P343" s="23">
        <f t="shared" si="64"/>
        <v>0</v>
      </c>
      <c r="Q343" s="23">
        <f t="shared" si="58"/>
        <v>0</v>
      </c>
      <c r="R343" s="23">
        <f t="shared" si="65"/>
        <v>0</v>
      </c>
      <c r="S343" s="44">
        <f t="shared" si="66"/>
        <v>0</v>
      </c>
    </row>
    <row r="344" spans="1:20" ht="24" customHeight="1">
      <c r="A344" s="79" t="s">
        <v>234</v>
      </c>
      <c r="B344" s="40" t="s">
        <v>177</v>
      </c>
      <c r="C344" s="67" t="s">
        <v>79</v>
      </c>
      <c r="D344" s="67"/>
      <c r="E344" s="73" t="s">
        <v>0</v>
      </c>
      <c r="F344" s="74"/>
      <c r="G344" s="74"/>
      <c r="H344" s="74"/>
      <c r="I344" s="74"/>
      <c r="J344" s="74"/>
      <c r="K344" s="71"/>
      <c r="L344" s="57" t="str">
        <f>C344</f>
        <v>gb</v>
      </c>
      <c r="M344" s="57">
        <v>1</v>
      </c>
      <c r="N344" s="58">
        <f t="shared" si="63"/>
        <v>1.98</v>
      </c>
      <c r="O344" s="23">
        <f t="shared" si="57"/>
        <v>0.47</v>
      </c>
      <c r="P344" s="23">
        <f t="shared" si="64"/>
        <v>2.45</v>
      </c>
      <c r="Q344" s="23">
        <f t="shared" si="58"/>
        <v>0.12</v>
      </c>
      <c r="R344" s="23">
        <f t="shared" si="65"/>
        <v>0.5397000000000001</v>
      </c>
      <c r="S344" s="44">
        <f t="shared" si="66"/>
        <v>3.1097</v>
      </c>
      <c r="T344" s="47" t="s">
        <v>135</v>
      </c>
    </row>
    <row r="345" spans="1:19" ht="24" customHeight="1" hidden="1">
      <c r="A345" s="80"/>
      <c r="B345" s="38" t="s">
        <v>15</v>
      </c>
      <c r="C345" s="4" t="s">
        <v>16</v>
      </c>
      <c r="D345" s="11">
        <v>0.23</v>
      </c>
      <c r="E345" s="12">
        <f>E339</f>
        <v>7.5</v>
      </c>
      <c r="F345" s="13">
        <f>ROUND(D345*E345,2)</f>
        <v>1.73</v>
      </c>
      <c r="G345" s="13">
        <f>ROUND(0.09*F345,2)</f>
        <v>0.16</v>
      </c>
      <c r="H345" s="13">
        <f>ROUND(0.05*(F345),2)</f>
        <v>0.09</v>
      </c>
      <c r="I345" s="13">
        <f>ROUND((F345+H345+G345)*0.2359,2)</f>
        <v>0.47</v>
      </c>
      <c r="J345" s="13">
        <f>SUM(F345:I345)</f>
        <v>2.45</v>
      </c>
      <c r="K345" s="9">
        <f>ROUND(F345+G345+H345,2)</f>
        <v>1.98</v>
      </c>
      <c r="L345" s="21"/>
      <c r="M345" s="21"/>
      <c r="N345" s="58">
        <f t="shared" si="63"/>
        <v>0</v>
      </c>
      <c r="O345" s="23">
        <f t="shared" si="57"/>
        <v>0</v>
      </c>
      <c r="P345" s="23">
        <f t="shared" si="64"/>
        <v>0</v>
      </c>
      <c r="Q345" s="23">
        <f t="shared" si="58"/>
        <v>0</v>
      </c>
      <c r="R345" s="23">
        <f t="shared" si="65"/>
        <v>0</v>
      </c>
      <c r="S345" s="44">
        <f t="shared" si="66"/>
        <v>0</v>
      </c>
    </row>
    <row r="346" spans="1:20" ht="24" customHeight="1">
      <c r="A346" s="80" t="s">
        <v>235</v>
      </c>
      <c r="B346" s="38" t="s">
        <v>178</v>
      </c>
      <c r="C346" s="1" t="s">
        <v>56</v>
      </c>
      <c r="D346" s="8"/>
      <c r="E346" s="9"/>
      <c r="F346" s="10"/>
      <c r="G346" s="10"/>
      <c r="H346" s="10"/>
      <c r="I346" s="10"/>
      <c r="J346" s="10"/>
      <c r="K346" s="15"/>
      <c r="L346" s="21" t="str">
        <f>C346</f>
        <v>t.m.</v>
      </c>
      <c r="M346" s="21">
        <v>1</v>
      </c>
      <c r="N346" s="58">
        <f t="shared" si="63"/>
        <v>1.72</v>
      </c>
      <c r="O346" s="23">
        <f t="shared" si="57"/>
        <v>0.41</v>
      </c>
      <c r="P346" s="23">
        <f t="shared" si="64"/>
        <v>2.13</v>
      </c>
      <c r="Q346" s="23">
        <f t="shared" si="58"/>
        <v>0.11</v>
      </c>
      <c r="R346" s="23">
        <f t="shared" si="65"/>
        <v>0.47039999999999993</v>
      </c>
      <c r="S346" s="44">
        <f t="shared" si="66"/>
        <v>2.7104</v>
      </c>
      <c r="T346" s="46" t="s">
        <v>135</v>
      </c>
    </row>
    <row r="347" spans="1:19" ht="24" customHeight="1" hidden="1">
      <c r="A347" s="80"/>
      <c r="B347" s="38" t="s">
        <v>15</v>
      </c>
      <c r="C347" s="4" t="s">
        <v>16</v>
      </c>
      <c r="D347" s="11">
        <v>0.2</v>
      </c>
      <c r="E347" s="12">
        <f>E345</f>
        <v>7.5</v>
      </c>
      <c r="F347" s="13">
        <f>ROUND(D347*E347,2)</f>
        <v>1.5</v>
      </c>
      <c r="G347" s="13">
        <f>ROUND(0.09*F347,2)</f>
        <v>0.14</v>
      </c>
      <c r="H347" s="13">
        <f>ROUND(0.05*(F347),2)</f>
        <v>0.08</v>
      </c>
      <c r="I347" s="13">
        <f>ROUND((F347+H347+G347)*0.2359,2)</f>
        <v>0.41</v>
      </c>
      <c r="J347" s="13">
        <f>SUM(F347:I347)</f>
        <v>2.1300000000000003</v>
      </c>
      <c r="K347" s="9">
        <f>ROUND(F347+G347+H347,2)</f>
        <v>1.72</v>
      </c>
      <c r="L347" s="21"/>
      <c r="M347" s="21"/>
      <c r="N347" s="58">
        <f t="shared" si="63"/>
        <v>0</v>
      </c>
      <c r="O347" s="23">
        <f t="shared" si="57"/>
        <v>0</v>
      </c>
      <c r="P347" s="23">
        <f t="shared" si="64"/>
        <v>0</v>
      </c>
      <c r="Q347" s="23">
        <f t="shared" si="58"/>
        <v>0</v>
      </c>
      <c r="R347" s="23">
        <f t="shared" si="65"/>
        <v>0</v>
      </c>
      <c r="S347" s="44">
        <f t="shared" si="66"/>
        <v>0</v>
      </c>
    </row>
    <row r="348" spans="1:20" ht="24" customHeight="1">
      <c r="A348" s="80" t="s">
        <v>236</v>
      </c>
      <c r="B348" s="38" t="s">
        <v>179</v>
      </c>
      <c r="C348" s="1" t="s">
        <v>79</v>
      </c>
      <c r="D348" s="8"/>
      <c r="E348" s="9"/>
      <c r="F348" s="10"/>
      <c r="G348" s="10"/>
      <c r="H348" s="10"/>
      <c r="I348" s="10"/>
      <c r="J348" s="10"/>
      <c r="K348" s="15"/>
      <c r="L348" s="21" t="str">
        <f>C348</f>
        <v>gb</v>
      </c>
      <c r="M348" s="21">
        <v>1</v>
      </c>
      <c r="N348" s="58">
        <f t="shared" si="63"/>
        <v>15.4</v>
      </c>
      <c r="O348" s="23">
        <f t="shared" si="57"/>
        <v>3.63</v>
      </c>
      <c r="P348" s="23">
        <f t="shared" si="64"/>
        <v>19.03</v>
      </c>
      <c r="Q348" s="23">
        <f t="shared" si="58"/>
        <v>0.95</v>
      </c>
      <c r="R348" s="23">
        <f t="shared" si="65"/>
        <v>4.1958</v>
      </c>
      <c r="S348" s="44">
        <f t="shared" si="66"/>
        <v>24.175800000000002</v>
      </c>
      <c r="T348" s="46" t="s">
        <v>135</v>
      </c>
    </row>
    <row r="349" spans="1:19" ht="24" customHeight="1" hidden="1">
      <c r="A349" s="80"/>
      <c r="B349" s="38" t="s">
        <v>15</v>
      </c>
      <c r="C349" s="4" t="s">
        <v>16</v>
      </c>
      <c r="D349" s="11">
        <v>1.8</v>
      </c>
      <c r="E349" s="12">
        <f>E345</f>
        <v>7.5</v>
      </c>
      <c r="F349" s="13">
        <f>ROUND(D349*E349,2)</f>
        <v>13.5</v>
      </c>
      <c r="G349" s="13">
        <f>ROUND(0.09*F349,2)</f>
        <v>1.22</v>
      </c>
      <c r="H349" s="13">
        <f>ROUND(0.05*(F349),2)</f>
        <v>0.68</v>
      </c>
      <c r="I349" s="13">
        <f>ROUND((F349+H349+G349)*0.2359,2)</f>
        <v>3.63</v>
      </c>
      <c r="J349" s="13">
        <f>SUM(F349:I349)</f>
        <v>19.03</v>
      </c>
      <c r="K349" s="9">
        <f>ROUND(F349+G349+H349,2)</f>
        <v>15.4</v>
      </c>
      <c r="L349" s="21"/>
      <c r="M349" s="21"/>
      <c r="N349" s="58">
        <f t="shared" si="63"/>
        <v>0</v>
      </c>
      <c r="O349" s="23">
        <f t="shared" si="57"/>
        <v>0</v>
      </c>
      <c r="P349" s="23">
        <f t="shared" si="64"/>
        <v>0</v>
      </c>
      <c r="Q349" s="23">
        <f t="shared" si="58"/>
        <v>0</v>
      </c>
      <c r="R349" s="23">
        <f t="shared" si="65"/>
        <v>0</v>
      </c>
      <c r="S349" s="44">
        <f t="shared" si="66"/>
        <v>0</v>
      </c>
    </row>
    <row r="350" spans="1:20" ht="24" customHeight="1">
      <c r="A350" s="80" t="s">
        <v>237</v>
      </c>
      <c r="B350" s="38" t="s">
        <v>180</v>
      </c>
      <c r="C350" s="1" t="s">
        <v>79</v>
      </c>
      <c r="D350" s="8"/>
      <c r="E350" s="9"/>
      <c r="F350" s="10"/>
      <c r="G350" s="10"/>
      <c r="H350" s="10"/>
      <c r="I350" s="10"/>
      <c r="J350" s="10"/>
      <c r="K350" s="15"/>
      <c r="L350" s="21" t="str">
        <f>C350</f>
        <v>gb</v>
      </c>
      <c r="M350" s="21">
        <v>1</v>
      </c>
      <c r="N350" s="58">
        <f t="shared" si="63"/>
        <v>17.96</v>
      </c>
      <c r="O350" s="23">
        <f t="shared" si="57"/>
        <v>4.24</v>
      </c>
      <c r="P350" s="23">
        <f t="shared" si="64"/>
        <v>22.200000000000003</v>
      </c>
      <c r="Q350" s="23">
        <f t="shared" si="58"/>
        <v>1.11</v>
      </c>
      <c r="R350" s="23">
        <f t="shared" si="65"/>
        <v>4.8951</v>
      </c>
      <c r="S350" s="44">
        <f t="shared" si="66"/>
        <v>28.2051</v>
      </c>
      <c r="T350" s="46" t="s">
        <v>135</v>
      </c>
    </row>
    <row r="351" spans="1:19" ht="24" customHeight="1" hidden="1">
      <c r="A351" s="80"/>
      <c r="B351" s="38" t="s">
        <v>15</v>
      </c>
      <c r="C351" s="4" t="s">
        <v>16</v>
      </c>
      <c r="D351" s="11">
        <v>2.1</v>
      </c>
      <c r="E351" s="12">
        <f>E345</f>
        <v>7.5</v>
      </c>
      <c r="F351" s="13">
        <f>ROUND(D351*E351,2)</f>
        <v>15.75</v>
      </c>
      <c r="G351" s="13">
        <f>ROUND(0.09*F351,2)</f>
        <v>1.42</v>
      </c>
      <c r="H351" s="13">
        <f>ROUND(0.05*(F351),2)</f>
        <v>0.79</v>
      </c>
      <c r="I351" s="13">
        <f>ROUND((F351+H351+G351)*0.2359,2)</f>
        <v>4.24</v>
      </c>
      <c r="J351" s="13">
        <f>SUM(F351:I351)</f>
        <v>22.200000000000003</v>
      </c>
      <c r="K351" s="9">
        <f>ROUND(F351+G351+H351,2)</f>
        <v>17.96</v>
      </c>
      <c r="L351" s="21"/>
      <c r="M351" s="21"/>
      <c r="N351" s="58">
        <f t="shared" si="63"/>
        <v>0</v>
      </c>
      <c r="O351" s="23">
        <f t="shared" si="57"/>
        <v>0</v>
      </c>
      <c r="P351" s="23">
        <f t="shared" si="64"/>
        <v>0</v>
      </c>
      <c r="Q351" s="23">
        <f t="shared" si="58"/>
        <v>0</v>
      </c>
      <c r="R351" s="23">
        <f t="shared" si="65"/>
        <v>0</v>
      </c>
      <c r="S351" s="44">
        <f t="shared" si="66"/>
        <v>0</v>
      </c>
    </row>
    <row r="352" spans="1:20" ht="24" customHeight="1">
      <c r="A352" s="80" t="s">
        <v>238</v>
      </c>
      <c r="B352" s="38" t="s">
        <v>181</v>
      </c>
      <c r="C352" s="1" t="s">
        <v>56</v>
      </c>
      <c r="D352" s="8"/>
      <c r="E352" s="9"/>
      <c r="F352" s="10"/>
      <c r="G352" s="10"/>
      <c r="H352" s="10"/>
      <c r="I352" s="10"/>
      <c r="J352" s="10"/>
      <c r="K352" s="15"/>
      <c r="L352" s="21" t="str">
        <f>C352</f>
        <v>t.m.</v>
      </c>
      <c r="M352" s="21">
        <v>1</v>
      </c>
      <c r="N352" s="58">
        <f t="shared" si="63"/>
        <v>4.1</v>
      </c>
      <c r="O352" s="23">
        <f t="shared" si="57"/>
        <v>0.97</v>
      </c>
      <c r="P352" s="23">
        <f t="shared" si="64"/>
        <v>5.069999999999999</v>
      </c>
      <c r="Q352" s="23">
        <f t="shared" si="58"/>
        <v>0.25</v>
      </c>
      <c r="R352" s="23">
        <f t="shared" si="65"/>
        <v>1.1171999999999997</v>
      </c>
      <c r="S352" s="44">
        <f t="shared" si="66"/>
        <v>6.437199999999999</v>
      </c>
      <c r="T352" s="46" t="s">
        <v>135</v>
      </c>
    </row>
    <row r="353" spans="1:19" ht="24" customHeight="1" hidden="1">
      <c r="A353" s="80"/>
      <c r="B353" s="38" t="s">
        <v>15</v>
      </c>
      <c r="C353" s="4" t="s">
        <v>16</v>
      </c>
      <c r="D353" s="11">
        <v>0.48</v>
      </c>
      <c r="E353" s="12">
        <f>E345</f>
        <v>7.5</v>
      </c>
      <c r="F353" s="13">
        <f>ROUND(D353*E353,2)</f>
        <v>3.6</v>
      </c>
      <c r="G353" s="13">
        <f>ROUND(0.09*F353,2)</f>
        <v>0.32</v>
      </c>
      <c r="H353" s="13">
        <f>ROUND(0.05*(F353),2)</f>
        <v>0.18</v>
      </c>
      <c r="I353" s="13">
        <f>ROUND((F353+H353+G353)*0.2359,2)</f>
        <v>0.97</v>
      </c>
      <c r="J353" s="13">
        <f>SUM(F353:I353)</f>
        <v>5.069999999999999</v>
      </c>
      <c r="K353" s="9">
        <f>ROUND(F353+G353+H353,2)</f>
        <v>4.1</v>
      </c>
      <c r="L353" s="21"/>
      <c r="M353" s="21"/>
      <c r="N353" s="58">
        <f t="shared" si="63"/>
        <v>0</v>
      </c>
      <c r="O353" s="23">
        <f t="shared" si="57"/>
        <v>0</v>
      </c>
      <c r="P353" s="23">
        <f t="shared" si="64"/>
        <v>0</v>
      </c>
      <c r="Q353" s="23">
        <f t="shared" si="58"/>
        <v>0</v>
      </c>
      <c r="R353" s="23">
        <f t="shared" si="65"/>
        <v>0</v>
      </c>
      <c r="S353" s="44">
        <f t="shared" si="66"/>
        <v>0</v>
      </c>
    </row>
    <row r="354" spans="1:20" ht="24" customHeight="1">
      <c r="A354" s="80" t="s">
        <v>239</v>
      </c>
      <c r="B354" s="38" t="s">
        <v>182</v>
      </c>
      <c r="C354" s="1" t="s">
        <v>79</v>
      </c>
      <c r="D354" s="8"/>
      <c r="E354" s="9"/>
      <c r="F354" s="10"/>
      <c r="G354" s="10"/>
      <c r="H354" s="10"/>
      <c r="I354" s="10"/>
      <c r="J354" s="10"/>
      <c r="K354" s="15"/>
      <c r="L354" s="21" t="str">
        <f>C354</f>
        <v>gb</v>
      </c>
      <c r="M354" s="21">
        <v>1</v>
      </c>
      <c r="N354" s="58">
        <f t="shared" si="63"/>
        <v>8.98</v>
      </c>
      <c r="O354" s="23">
        <f t="shared" si="57"/>
        <v>2.12</v>
      </c>
      <c r="P354" s="23">
        <f t="shared" si="64"/>
        <v>11.100000000000001</v>
      </c>
      <c r="Q354" s="23">
        <f t="shared" si="58"/>
        <v>0.56</v>
      </c>
      <c r="R354" s="23">
        <f t="shared" si="65"/>
        <v>2.4486000000000003</v>
      </c>
      <c r="S354" s="44">
        <f t="shared" si="66"/>
        <v>14.108600000000003</v>
      </c>
      <c r="T354" s="46" t="s">
        <v>135</v>
      </c>
    </row>
    <row r="355" spans="1:19" ht="24" customHeight="1" hidden="1">
      <c r="A355" s="80"/>
      <c r="B355" s="38" t="s">
        <v>15</v>
      </c>
      <c r="C355" s="4" t="s">
        <v>16</v>
      </c>
      <c r="D355" s="11">
        <v>1.05</v>
      </c>
      <c r="E355" s="12">
        <f>E345</f>
        <v>7.5</v>
      </c>
      <c r="F355" s="13">
        <f>ROUND(D355*E355,2)</f>
        <v>7.88</v>
      </c>
      <c r="G355" s="13">
        <f>ROUND(0.09*F355,2)</f>
        <v>0.71</v>
      </c>
      <c r="H355" s="13">
        <f>ROUND(0.05*(F355),2)</f>
        <v>0.39</v>
      </c>
      <c r="I355" s="13">
        <f>ROUND((F355+H355+G355)*0.2359,2)</f>
        <v>2.12</v>
      </c>
      <c r="J355" s="13">
        <f>SUM(F355:I355)</f>
        <v>11.100000000000001</v>
      </c>
      <c r="K355" s="9">
        <f>ROUND(F355+G355+H355,2)</f>
        <v>8.98</v>
      </c>
      <c r="L355" s="21"/>
      <c r="M355" s="21"/>
      <c r="N355" s="22"/>
      <c r="O355" s="23"/>
      <c r="P355" s="23"/>
      <c r="Q355" s="23"/>
      <c r="R355" s="23"/>
      <c r="S355" s="44"/>
    </row>
    <row r="356" spans="1:20" ht="12" customHeight="1">
      <c r="A356" s="106" t="s">
        <v>269</v>
      </c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8"/>
    </row>
    <row r="357" spans="1:20" ht="24" customHeight="1">
      <c r="A357" s="80" t="s">
        <v>198</v>
      </c>
      <c r="B357" s="38" t="s">
        <v>183</v>
      </c>
      <c r="C357" s="1" t="s">
        <v>79</v>
      </c>
      <c r="D357" s="8"/>
      <c r="E357" s="9"/>
      <c r="F357" s="10"/>
      <c r="G357" s="10"/>
      <c r="H357" s="10"/>
      <c r="I357" s="10"/>
      <c r="J357" s="10"/>
      <c r="K357" s="15"/>
      <c r="L357" s="21" t="str">
        <f>C357</f>
        <v>gb</v>
      </c>
      <c r="M357" s="21">
        <v>1</v>
      </c>
      <c r="N357" s="58">
        <f>K358</f>
        <v>7.7</v>
      </c>
      <c r="O357" s="23">
        <f aca="true" t="shared" si="67" ref="O357:O377">ROUND(N357*0.2359,2)</f>
        <v>1.82</v>
      </c>
      <c r="P357" s="23">
        <f>N357+O357</f>
        <v>9.52</v>
      </c>
      <c r="Q357" s="23">
        <f aca="true" t="shared" si="68" ref="Q357:Q377">ROUND(P357*0.05,2)</f>
        <v>0.48</v>
      </c>
      <c r="R357" s="23">
        <f>(P357+Q357)*0.21</f>
        <v>2.1</v>
      </c>
      <c r="S357" s="44">
        <f>P357+Q357+R357</f>
        <v>12.1</v>
      </c>
      <c r="T357" s="46" t="s">
        <v>135</v>
      </c>
    </row>
    <row r="358" spans="1:19" ht="24" customHeight="1" hidden="1">
      <c r="A358" s="80"/>
      <c r="B358" s="38" t="s">
        <v>15</v>
      </c>
      <c r="C358" s="4" t="s">
        <v>16</v>
      </c>
      <c r="D358" s="11">
        <v>0.9</v>
      </c>
      <c r="E358" s="12">
        <f>E345</f>
        <v>7.5</v>
      </c>
      <c r="F358" s="13">
        <f>ROUND(D358*E358,2)</f>
        <v>6.75</v>
      </c>
      <c r="G358" s="13">
        <f>ROUND(0.09*F358,2)</f>
        <v>0.61</v>
      </c>
      <c r="H358" s="13">
        <f>ROUND(0.05*(F358),2)</f>
        <v>0.34</v>
      </c>
      <c r="I358" s="13">
        <f>ROUND((F358+H358+G358)*0.2359,2)</f>
        <v>1.82</v>
      </c>
      <c r="J358" s="13">
        <f>SUM(F358:I358)</f>
        <v>9.52</v>
      </c>
      <c r="K358" s="9">
        <f>ROUND(F358+G358+H358,2)</f>
        <v>7.7</v>
      </c>
      <c r="L358" s="21"/>
      <c r="M358" s="21"/>
      <c r="N358" s="58">
        <f aca="true" t="shared" si="69" ref="N358:N376">K359</f>
        <v>0</v>
      </c>
      <c r="O358" s="23">
        <f t="shared" si="67"/>
        <v>0</v>
      </c>
      <c r="P358" s="23">
        <f aca="true" t="shared" si="70" ref="P358:P377">N358+O358</f>
        <v>0</v>
      </c>
      <c r="Q358" s="23">
        <f t="shared" si="68"/>
        <v>0</v>
      </c>
      <c r="R358" s="23">
        <f aca="true" t="shared" si="71" ref="R358:R377">(P358+Q358)*0.21</f>
        <v>0</v>
      </c>
      <c r="S358" s="44">
        <f aca="true" t="shared" si="72" ref="S358:S377">P358+Q358+R358</f>
        <v>0</v>
      </c>
    </row>
    <row r="359" spans="1:20" ht="24" customHeight="1">
      <c r="A359" s="80" t="s">
        <v>199</v>
      </c>
      <c r="B359" s="42" t="s">
        <v>184</v>
      </c>
      <c r="C359" s="1" t="s">
        <v>79</v>
      </c>
      <c r="D359" s="8"/>
      <c r="E359" s="9"/>
      <c r="F359" s="10"/>
      <c r="G359" s="10"/>
      <c r="H359" s="10"/>
      <c r="I359" s="10"/>
      <c r="J359" s="10"/>
      <c r="K359" s="15"/>
      <c r="L359" s="21" t="str">
        <f>C359</f>
        <v>gb</v>
      </c>
      <c r="M359" s="21">
        <v>1</v>
      </c>
      <c r="N359" s="58">
        <f t="shared" si="69"/>
        <v>3.42</v>
      </c>
      <c r="O359" s="23">
        <f t="shared" si="67"/>
        <v>0.81</v>
      </c>
      <c r="P359" s="23">
        <f t="shared" si="70"/>
        <v>4.23</v>
      </c>
      <c r="Q359" s="23">
        <f t="shared" si="68"/>
        <v>0.21</v>
      </c>
      <c r="R359" s="23">
        <f t="shared" si="71"/>
        <v>0.9324</v>
      </c>
      <c r="S359" s="44">
        <f t="shared" si="72"/>
        <v>5.372400000000001</v>
      </c>
      <c r="T359" s="46" t="s">
        <v>135</v>
      </c>
    </row>
    <row r="360" spans="1:19" ht="24" customHeight="1" hidden="1">
      <c r="A360" s="80"/>
      <c r="B360" s="38" t="s">
        <v>15</v>
      </c>
      <c r="C360" s="4" t="s">
        <v>16</v>
      </c>
      <c r="D360" s="11">
        <v>0.4</v>
      </c>
      <c r="E360" s="12">
        <v>7.5</v>
      </c>
      <c r="F360" s="13">
        <f>ROUND(D360*E360,2)</f>
        <v>3</v>
      </c>
      <c r="G360" s="13">
        <f>ROUND(0.09*F360,2)</f>
        <v>0.27</v>
      </c>
      <c r="H360" s="13">
        <f>ROUND(0.05*(F360),2)</f>
        <v>0.15</v>
      </c>
      <c r="I360" s="13">
        <f>ROUND((F360+H360+G360)*0.2359,2)</f>
        <v>0.81</v>
      </c>
      <c r="J360" s="13">
        <f>SUM(F360:I360)</f>
        <v>4.23</v>
      </c>
      <c r="K360" s="9">
        <f>ROUND(F360+G360+H360,2)</f>
        <v>3.42</v>
      </c>
      <c r="L360" s="21"/>
      <c r="M360" s="21"/>
      <c r="N360" s="58">
        <f t="shared" si="69"/>
        <v>0</v>
      </c>
      <c r="O360" s="23">
        <f t="shared" si="67"/>
        <v>0</v>
      </c>
      <c r="P360" s="23">
        <f t="shared" si="70"/>
        <v>0</v>
      </c>
      <c r="Q360" s="23">
        <f t="shared" si="68"/>
        <v>0</v>
      </c>
      <c r="R360" s="23">
        <f t="shared" si="71"/>
        <v>0</v>
      </c>
      <c r="S360" s="44">
        <f t="shared" si="72"/>
        <v>0</v>
      </c>
    </row>
    <row r="361" spans="1:20" ht="24" customHeight="1">
      <c r="A361" s="80" t="s">
        <v>200</v>
      </c>
      <c r="B361" s="38" t="s">
        <v>185</v>
      </c>
      <c r="C361" s="1" t="s">
        <v>19</v>
      </c>
      <c r="D361" s="8"/>
      <c r="E361" s="9"/>
      <c r="F361" s="10"/>
      <c r="G361" s="10"/>
      <c r="H361" s="10"/>
      <c r="I361" s="10"/>
      <c r="J361" s="10"/>
      <c r="K361" s="15"/>
      <c r="L361" s="21" t="str">
        <f>C361</f>
        <v>m2</v>
      </c>
      <c r="M361" s="21">
        <v>1</v>
      </c>
      <c r="N361" s="58">
        <f t="shared" si="69"/>
        <v>5.73</v>
      </c>
      <c r="O361" s="23">
        <f t="shared" si="67"/>
        <v>1.35</v>
      </c>
      <c r="P361" s="23">
        <f t="shared" si="70"/>
        <v>7.08</v>
      </c>
      <c r="Q361" s="23">
        <f t="shared" si="68"/>
        <v>0.35</v>
      </c>
      <c r="R361" s="23">
        <f t="shared" si="71"/>
        <v>1.5602999999999998</v>
      </c>
      <c r="S361" s="44">
        <f t="shared" si="72"/>
        <v>8.9903</v>
      </c>
      <c r="T361" s="46" t="s">
        <v>135</v>
      </c>
    </row>
    <row r="362" spans="1:19" ht="24" customHeight="1" hidden="1">
      <c r="A362" s="80"/>
      <c r="B362" s="38" t="s">
        <v>15</v>
      </c>
      <c r="C362" s="4" t="s">
        <v>16</v>
      </c>
      <c r="D362" s="11">
        <v>0.67</v>
      </c>
      <c r="E362" s="12">
        <v>7.5</v>
      </c>
      <c r="F362" s="13">
        <f>ROUND(D362*E362,2)</f>
        <v>5.03</v>
      </c>
      <c r="G362" s="13">
        <f>ROUND(0.09*F362,2)</f>
        <v>0.45</v>
      </c>
      <c r="H362" s="13">
        <f>ROUND(0.05*(F362),2)</f>
        <v>0.25</v>
      </c>
      <c r="I362" s="13">
        <f>ROUND((F362+H362+G362)*0.2359,2)</f>
        <v>1.35</v>
      </c>
      <c r="J362" s="13">
        <f>SUM(F362:I362)</f>
        <v>7.08</v>
      </c>
      <c r="K362" s="9">
        <f>ROUND(F362+G362+H362,2)</f>
        <v>5.73</v>
      </c>
      <c r="L362" s="21"/>
      <c r="M362" s="21"/>
      <c r="N362" s="58">
        <f t="shared" si="69"/>
        <v>0</v>
      </c>
      <c r="O362" s="23">
        <f t="shared" si="67"/>
        <v>0</v>
      </c>
      <c r="P362" s="23">
        <f t="shared" si="70"/>
        <v>0</v>
      </c>
      <c r="Q362" s="23">
        <f t="shared" si="68"/>
        <v>0</v>
      </c>
      <c r="R362" s="23">
        <f t="shared" si="71"/>
        <v>0</v>
      </c>
      <c r="S362" s="44">
        <f t="shared" si="72"/>
        <v>0</v>
      </c>
    </row>
    <row r="363" spans="1:20" ht="24" customHeight="1">
      <c r="A363" s="80" t="s">
        <v>201</v>
      </c>
      <c r="B363" s="38" t="s">
        <v>186</v>
      </c>
      <c r="C363" s="1" t="s">
        <v>19</v>
      </c>
      <c r="D363" s="8"/>
      <c r="E363" s="9"/>
      <c r="F363" s="10"/>
      <c r="G363" s="10"/>
      <c r="H363" s="10"/>
      <c r="I363" s="10"/>
      <c r="J363" s="10"/>
      <c r="K363" s="15"/>
      <c r="L363" s="21" t="str">
        <f>C363</f>
        <v>m2</v>
      </c>
      <c r="M363" s="21">
        <v>1</v>
      </c>
      <c r="N363" s="58">
        <f t="shared" si="69"/>
        <v>3</v>
      </c>
      <c r="O363" s="23">
        <f t="shared" si="67"/>
        <v>0.71</v>
      </c>
      <c r="P363" s="23">
        <f t="shared" si="70"/>
        <v>3.71</v>
      </c>
      <c r="Q363" s="23">
        <f t="shared" si="68"/>
        <v>0.19</v>
      </c>
      <c r="R363" s="23">
        <f t="shared" si="71"/>
        <v>0.819</v>
      </c>
      <c r="S363" s="44">
        <f t="shared" si="72"/>
        <v>4.718999999999999</v>
      </c>
      <c r="T363" s="46" t="s">
        <v>135</v>
      </c>
    </row>
    <row r="364" spans="1:19" ht="24" customHeight="1" hidden="1">
      <c r="A364" s="80"/>
      <c r="B364" s="38" t="s">
        <v>15</v>
      </c>
      <c r="C364" s="4" t="s">
        <v>16</v>
      </c>
      <c r="D364" s="11">
        <v>0.35</v>
      </c>
      <c r="E364" s="12">
        <v>7.5</v>
      </c>
      <c r="F364" s="13">
        <f>ROUND(D364*E364,2)</f>
        <v>2.63</v>
      </c>
      <c r="G364" s="13">
        <f>ROUND(0.09*F364,2)</f>
        <v>0.24</v>
      </c>
      <c r="H364" s="13">
        <f>ROUND(0.05*(F364),2)</f>
        <v>0.13</v>
      </c>
      <c r="I364" s="13">
        <f>ROUND((F364+H364+G364)*0.2359,2)</f>
        <v>0.71</v>
      </c>
      <c r="J364" s="13">
        <f>SUM(F364:I364)</f>
        <v>3.71</v>
      </c>
      <c r="K364" s="9">
        <f>ROUND(F364+G364+H364,2)</f>
        <v>3</v>
      </c>
      <c r="L364" s="21"/>
      <c r="M364" s="21"/>
      <c r="N364" s="58">
        <f t="shared" si="69"/>
        <v>0</v>
      </c>
      <c r="O364" s="23">
        <f t="shared" si="67"/>
        <v>0</v>
      </c>
      <c r="P364" s="23">
        <f t="shared" si="70"/>
        <v>0</v>
      </c>
      <c r="Q364" s="23">
        <f t="shared" si="68"/>
        <v>0</v>
      </c>
      <c r="R364" s="23">
        <f t="shared" si="71"/>
        <v>0</v>
      </c>
      <c r="S364" s="44">
        <f t="shared" si="72"/>
        <v>0</v>
      </c>
    </row>
    <row r="365" spans="1:20" ht="24" customHeight="1">
      <c r="A365" s="80" t="s">
        <v>202</v>
      </c>
      <c r="B365" s="38" t="s">
        <v>187</v>
      </c>
      <c r="C365" s="1" t="s">
        <v>56</v>
      </c>
      <c r="D365" s="8"/>
      <c r="E365" s="9"/>
      <c r="F365" s="10"/>
      <c r="G365" s="10"/>
      <c r="H365" s="10"/>
      <c r="I365" s="10"/>
      <c r="J365" s="10"/>
      <c r="K365" s="15"/>
      <c r="L365" s="21" t="str">
        <f>C365</f>
        <v>t.m.</v>
      </c>
      <c r="M365" s="21">
        <v>1</v>
      </c>
      <c r="N365" s="58">
        <f t="shared" si="69"/>
        <v>2.14</v>
      </c>
      <c r="O365" s="23">
        <f t="shared" si="67"/>
        <v>0.5</v>
      </c>
      <c r="P365" s="23">
        <f t="shared" si="70"/>
        <v>2.64</v>
      </c>
      <c r="Q365" s="23">
        <f t="shared" si="68"/>
        <v>0.13</v>
      </c>
      <c r="R365" s="23">
        <f t="shared" si="71"/>
        <v>0.5817</v>
      </c>
      <c r="S365" s="44">
        <f t="shared" si="72"/>
        <v>3.3517</v>
      </c>
      <c r="T365" s="46" t="s">
        <v>135</v>
      </c>
    </row>
    <row r="366" spans="1:19" ht="24" customHeight="1" hidden="1">
      <c r="A366" s="80"/>
      <c r="B366" s="38" t="s">
        <v>15</v>
      </c>
      <c r="C366" s="4" t="s">
        <v>16</v>
      </c>
      <c r="D366" s="11">
        <v>0.25</v>
      </c>
      <c r="E366" s="12">
        <v>7.5</v>
      </c>
      <c r="F366" s="13">
        <f>ROUND(D366*E366,2)</f>
        <v>1.88</v>
      </c>
      <c r="G366" s="13">
        <f>ROUND(0.09*F366,2)</f>
        <v>0.17</v>
      </c>
      <c r="H366" s="13">
        <f>ROUND(0.05*(F366),2)</f>
        <v>0.09</v>
      </c>
      <c r="I366" s="13">
        <f>ROUND((F366+H366+G366)*0.2359,2)</f>
        <v>0.5</v>
      </c>
      <c r="J366" s="13">
        <f>SUM(F366:I366)</f>
        <v>2.6399999999999997</v>
      </c>
      <c r="K366" s="9">
        <f>ROUND(F366+G366+H366,2)</f>
        <v>2.14</v>
      </c>
      <c r="L366" s="21"/>
      <c r="M366" s="21"/>
      <c r="N366" s="58">
        <f t="shared" si="69"/>
        <v>0</v>
      </c>
      <c r="O366" s="23">
        <f t="shared" si="67"/>
        <v>0</v>
      </c>
      <c r="P366" s="23">
        <f t="shared" si="70"/>
        <v>0</v>
      </c>
      <c r="Q366" s="23">
        <f t="shared" si="68"/>
        <v>0</v>
      </c>
      <c r="R366" s="23">
        <f t="shared" si="71"/>
        <v>0</v>
      </c>
      <c r="S366" s="44">
        <f t="shared" si="72"/>
        <v>0</v>
      </c>
    </row>
    <row r="367" spans="1:20" ht="24" customHeight="1">
      <c r="A367" s="80" t="s">
        <v>203</v>
      </c>
      <c r="B367" s="38" t="s">
        <v>188</v>
      </c>
      <c r="C367" s="1" t="s">
        <v>19</v>
      </c>
      <c r="D367" s="8"/>
      <c r="E367" s="9"/>
      <c r="F367" s="10"/>
      <c r="G367" s="10"/>
      <c r="H367" s="10"/>
      <c r="I367" s="10"/>
      <c r="J367" s="10"/>
      <c r="K367" s="15"/>
      <c r="L367" s="21" t="str">
        <f>C367</f>
        <v>m2</v>
      </c>
      <c r="M367" s="21">
        <v>1</v>
      </c>
      <c r="N367" s="58">
        <f t="shared" si="69"/>
        <v>4.36</v>
      </c>
      <c r="O367" s="23">
        <f t="shared" si="67"/>
        <v>1.03</v>
      </c>
      <c r="P367" s="23">
        <f t="shared" si="70"/>
        <v>5.390000000000001</v>
      </c>
      <c r="Q367" s="23">
        <f t="shared" si="68"/>
        <v>0.27</v>
      </c>
      <c r="R367" s="23">
        <f t="shared" si="71"/>
        <v>1.1885999999999999</v>
      </c>
      <c r="S367" s="44">
        <f t="shared" si="72"/>
        <v>6.8486</v>
      </c>
      <c r="T367" s="46" t="s">
        <v>135</v>
      </c>
    </row>
    <row r="368" spans="1:19" ht="24" customHeight="1" hidden="1">
      <c r="A368" s="80"/>
      <c r="B368" s="38" t="s">
        <v>15</v>
      </c>
      <c r="C368" s="4" t="s">
        <v>16</v>
      </c>
      <c r="D368" s="11">
        <v>0.51</v>
      </c>
      <c r="E368" s="12">
        <v>7.5</v>
      </c>
      <c r="F368" s="13">
        <f>ROUND(D368*E368,2)</f>
        <v>3.83</v>
      </c>
      <c r="G368" s="13">
        <f>ROUND(0.09*F368,2)</f>
        <v>0.34</v>
      </c>
      <c r="H368" s="13">
        <f>ROUND(0.05*(F368),2)</f>
        <v>0.19</v>
      </c>
      <c r="I368" s="13">
        <f>ROUND((F368+H368+G368)*0.2359,2)</f>
        <v>1.03</v>
      </c>
      <c r="J368" s="13">
        <f>SUM(F368:I368)</f>
        <v>5.390000000000001</v>
      </c>
      <c r="K368" s="9">
        <f>ROUND(F368+G368+H368,2)</f>
        <v>4.36</v>
      </c>
      <c r="L368" s="21"/>
      <c r="M368" s="21"/>
      <c r="N368" s="58">
        <f t="shared" si="69"/>
        <v>0</v>
      </c>
      <c r="O368" s="23">
        <f t="shared" si="67"/>
        <v>0</v>
      </c>
      <c r="P368" s="23">
        <f t="shared" si="70"/>
        <v>0</v>
      </c>
      <c r="Q368" s="23">
        <f t="shared" si="68"/>
        <v>0</v>
      </c>
      <c r="R368" s="23">
        <f t="shared" si="71"/>
        <v>0</v>
      </c>
      <c r="S368" s="44">
        <f t="shared" si="72"/>
        <v>0</v>
      </c>
    </row>
    <row r="369" spans="1:20" ht="24" customHeight="1">
      <c r="A369" s="80" t="s">
        <v>204</v>
      </c>
      <c r="B369" s="38" t="s">
        <v>189</v>
      </c>
      <c r="C369" s="1" t="s">
        <v>19</v>
      </c>
      <c r="D369" s="8"/>
      <c r="E369" s="9"/>
      <c r="F369" s="10"/>
      <c r="G369" s="10"/>
      <c r="H369" s="10"/>
      <c r="I369" s="10"/>
      <c r="J369" s="10"/>
      <c r="K369" s="15"/>
      <c r="L369" s="21" t="str">
        <f>C369</f>
        <v>m2</v>
      </c>
      <c r="M369" s="21">
        <v>1</v>
      </c>
      <c r="N369" s="58">
        <f t="shared" si="69"/>
        <v>2.14</v>
      </c>
      <c r="O369" s="23">
        <f t="shared" si="67"/>
        <v>0.5</v>
      </c>
      <c r="P369" s="23">
        <f t="shared" si="70"/>
        <v>2.64</v>
      </c>
      <c r="Q369" s="23">
        <f t="shared" si="68"/>
        <v>0.13</v>
      </c>
      <c r="R369" s="23">
        <f t="shared" si="71"/>
        <v>0.5817</v>
      </c>
      <c r="S369" s="44">
        <f t="shared" si="72"/>
        <v>3.3517</v>
      </c>
      <c r="T369" s="46" t="s">
        <v>135</v>
      </c>
    </row>
    <row r="370" spans="1:19" ht="24" customHeight="1" hidden="1">
      <c r="A370" s="80"/>
      <c r="B370" s="38" t="s">
        <v>15</v>
      </c>
      <c r="C370" s="4" t="s">
        <v>16</v>
      </c>
      <c r="D370" s="11">
        <v>0.25</v>
      </c>
      <c r="E370" s="12">
        <v>7.5</v>
      </c>
      <c r="F370" s="13">
        <f>ROUND(D370*E370,2)</f>
        <v>1.88</v>
      </c>
      <c r="G370" s="13">
        <f>ROUND(0.09*F370,2)</f>
        <v>0.17</v>
      </c>
      <c r="H370" s="13">
        <f>ROUND(0.05*(F370),2)</f>
        <v>0.09</v>
      </c>
      <c r="I370" s="13">
        <f>ROUND((F370+H370+G370)*0.2359,2)</f>
        <v>0.5</v>
      </c>
      <c r="J370" s="13">
        <f>SUM(F370:I370)</f>
        <v>2.6399999999999997</v>
      </c>
      <c r="K370" s="9">
        <f>ROUND(F370+G370+H370,2)</f>
        <v>2.14</v>
      </c>
      <c r="L370" s="21"/>
      <c r="M370" s="21"/>
      <c r="N370" s="58">
        <f t="shared" si="69"/>
        <v>0</v>
      </c>
      <c r="O370" s="23">
        <f t="shared" si="67"/>
        <v>0</v>
      </c>
      <c r="P370" s="23">
        <f t="shared" si="70"/>
        <v>0</v>
      </c>
      <c r="Q370" s="23">
        <f t="shared" si="68"/>
        <v>0</v>
      </c>
      <c r="R370" s="23">
        <f t="shared" si="71"/>
        <v>0</v>
      </c>
      <c r="S370" s="44">
        <f t="shared" si="72"/>
        <v>0</v>
      </c>
    </row>
    <row r="371" spans="1:20" ht="24" customHeight="1">
      <c r="A371" s="80" t="s">
        <v>227</v>
      </c>
      <c r="B371" s="38" t="s">
        <v>190</v>
      </c>
      <c r="C371" s="1" t="s">
        <v>79</v>
      </c>
      <c r="D371" s="8"/>
      <c r="E371" s="9"/>
      <c r="F371" s="10"/>
      <c r="G371" s="10"/>
      <c r="H371" s="10"/>
      <c r="I371" s="10"/>
      <c r="J371" s="10"/>
      <c r="K371" s="15"/>
      <c r="L371" s="21" t="str">
        <f>C371</f>
        <v>gb</v>
      </c>
      <c r="M371" s="21">
        <v>1</v>
      </c>
      <c r="N371" s="58">
        <f t="shared" si="69"/>
        <v>3.85</v>
      </c>
      <c r="O371" s="23">
        <f t="shared" si="67"/>
        <v>0.91</v>
      </c>
      <c r="P371" s="23">
        <f t="shared" si="70"/>
        <v>4.76</v>
      </c>
      <c r="Q371" s="23">
        <f t="shared" si="68"/>
        <v>0.24</v>
      </c>
      <c r="R371" s="23">
        <f t="shared" si="71"/>
        <v>1.05</v>
      </c>
      <c r="S371" s="44">
        <f t="shared" si="72"/>
        <v>6.05</v>
      </c>
      <c r="T371" s="46" t="s">
        <v>135</v>
      </c>
    </row>
    <row r="372" spans="1:19" ht="24" customHeight="1" hidden="1">
      <c r="A372" s="80"/>
      <c r="B372" s="38" t="s">
        <v>15</v>
      </c>
      <c r="C372" s="4" t="s">
        <v>16</v>
      </c>
      <c r="D372" s="11">
        <v>0.45</v>
      </c>
      <c r="E372" s="12">
        <v>7.5</v>
      </c>
      <c r="F372" s="13">
        <f>ROUND(D372*E372,2)</f>
        <v>3.38</v>
      </c>
      <c r="G372" s="13">
        <f>ROUND(0.09*F372,2)</f>
        <v>0.3</v>
      </c>
      <c r="H372" s="13">
        <f>ROUND(0.05*(F372),2)</f>
        <v>0.17</v>
      </c>
      <c r="I372" s="13">
        <f>ROUND((F372+H372+G372)*0.2359,2)</f>
        <v>0.91</v>
      </c>
      <c r="J372" s="13">
        <f>SUM(F372:I372)</f>
        <v>4.76</v>
      </c>
      <c r="K372" s="9">
        <f>ROUND(F372+G372+H372,2)</f>
        <v>3.85</v>
      </c>
      <c r="L372" s="21"/>
      <c r="M372" s="21"/>
      <c r="N372" s="58">
        <f t="shared" si="69"/>
        <v>0</v>
      </c>
      <c r="O372" s="23">
        <f t="shared" si="67"/>
        <v>0</v>
      </c>
      <c r="P372" s="23">
        <f t="shared" si="70"/>
        <v>0</v>
      </c>
      <c r="Q372" s="23">
        <f t="shared" si="68"/>
        <v>0</v>
      </c>
      <c r="R372" s="23">
        <f t="shared" si="71"/>
        <v>0</v>
      </c>
      <c r="S372" s="44">
        <f t="shared" si="72"/>
        <v>0</v>
      </c>
    </row>
    <row r="373" spans="1:20" ht="24" customHeight="1">
      <c r="A373" s="80" t="s">
        <v>228</v>
      </c>
      <c r="B373" s="38" t="s">
        <v>191</v>
      </c>
      <c r="C373" s="1" t="s">
        <v>56</v>
      </c>
      <c r="D373" s="8"/>
      <c r="E373" s="9"/>
      <c r="F373" s="10"/>
      <c r="G373" s="10"/>
      <c r="H373" s="10"/>
      <c r="I373" s="10"/>
      <c r="J373" s="10"/>
      <c r="K373" s="15"/>
      <c r="L373" s="21" t="str">
        <f>C373</f>
        <v>t.m.</v>
      </c>
      <c r="M373" s="21">
        <v>1</v>
      </c>
      <c r="N373" s="58">
        <f t="shared" si="69"/>
        <v>12.82</v>
      </c>
      <c r="O373" s="23">
        <f t="shared" si="67"/>
        <v>3.02</v>
      </c>
      <c r="P373" s="23">
        <f t="shared" si="70"/>
        <v>15.84</v>
      </c>
      <c r="Q373" s="23">
        <f t="shared" si="68"/>
        <v>0.79</v>
      </c>
      <c r="R373" s="23">
        <f t="shared" si="71"/>
        <v>3.4922999999999997</v>
      </c>
      <c r="S373" s="44">
        <f t="shared" si="72"/>
        <v>20.1223</v>
      </c>
      <c r="T373" s="46" t="s">
        <v>135</v>
      </c>
    </row>
    <row r="374" spans="1:19" ht="24" customHeight="1" hidden="1">
      <c r="A374" s="80"/>
      <c r="B374" s="38" t="s">
        <v>15</v>
      </c>
      <c r="C374" s="4" t="s">
        <v>16</v>
      </c>
      <c r="D374" s="11">
        <v>1.5</v>
      </c>
      <c r="E374" s="12">
        <v>7.5</v>
      </c>
      <c r="F374" s="13">
        <f>ROUND(D374*E374,2)</f>
        <v>11.25</v>
      </c>
      <c r="G374" s="13">
        <f>ROUND(0.09*F374,2)</f>
        <v>1.01</v>
      </c>
      <c r="H374" s="13">
        <f>ROUND(0.05*(F374),2)</f>
        <v>0.56</v>
      </c>
      <c r="I374" s="13">
        <f>ROUND((F374+H374+G374)*0.2359,2)</f>
        <v>3.02</v>
      </c>
      <c r="J374" s="13">
        <f>SUM(F374:I374)</f>
        <v>15.84</v>
      </c>
      <c r="K374" s="9">
        <f>ROUND(F374+G374+H374,2)</f>
        <v>12.82</v>
      </c>
      <c r="L374" s="21"/>
      <c r="M374" s="21"/>
      <c r="N374" s="58">
        <f t="shared" si="69"/>
        <v>0</v>
      </c>
      <c r="O374" s="23">
        <f t="shared" si="67"/>
        <v>0</v>
      </c>
      <c r="P374" s="23">
        <f t="shared" si="70"/>
        <v>0</v>
      </c>
      <c r="Q374" s="23">
        <f t="shared" si="68"/>
        <v>0</v>
      </c>
      <c r="R374" s="23">
        <f t="shared" si="71"/>
        <v>0</v>
      </c>
      <c r="S374" s="44">
        <f t="shared" si="72"/>
        <v>0</v>
      </c>
    </row>
    <row r="375" spans="1:20" ht="24" customHeight="1">
      <c r="A375" s="80" t="s">
        <v>229</v>
      </c>
      <c r="B375" s="38" t="s">
        <v>192</v>
      </c>
      <c r="C375" s="1" t="s">
        <v>79</v>
      </c>
      <c r="D375" s="8"/>
      <c r="E375" s="9"/>
      <c r="F375" s="10"/>
      <c r="G375" s="10"/>
      <c r="H375" s="10"/>
      <c r="I375" s="10"/>
      <c r="J375" s="10"/>
      <c r="K375" s="15"/>
      <c r="L375" s="21" t="str">
        <f>C375</f>
        <v>gb</v>
      </c>
      <c r="M375" s="21">
        <v>1</v>
      </c>
      <c r="N375" s="58">
        <f t="shared" si="69"/>
        <v>8.56</v>
      </c>
      <c r="O375" s="23">
        <f t="shared" si="67"/>
        <v>2.02</v>
      </c>
      <c r="P375" s="23">
        <f t="shared" si="70"/>
        <v>10.58</v>
      </c>
      <c r="Q375" s="23">
        <f t="shared" si="68"/>
        <v>0.53</v>
      </c>
      <c r="R375" s="23">
        <f t="shared" si="71"/>
        <v>2.3331</v>
      </c>
      <c r="S375" s="44">
        <f t="shared" si="72"/>
        <v>13.4431</v>
      </c>
      <c r="T375" s="46" t="s">
        <v>135</v>
      </c>
    </row>
    <row r="376" spans="1:19" ht="24" customHeight="1" hidden="1">
      <c r="A376" s="80"/>
      <c r="B376" s="38" t="s">
        <v>15</v>
      </c>
      <c r="C376" s="4" t="s">
        <v>16</v>
      </c>
      <c r="D376" s="11">
        <v>1</v>
      </c>
      <c r="E376" s="12">
        <v>7.5</v>
      </c>
      <c r="F376" s="13">
        <f>ROUND(D376*E376,2)</f>
        <v>7.5</v>
      </c>
      <c r="G376" s="13">
        <f>ROUND(0.09*F376,2)</f>
        <v>0.68</v>
      </c>
      <c r="H376" s="13">
        <f>ROUND(0.05*(F376),2)</f>
        <v>0.38</v>
      </c>
      <c r="I376" s="13">
        <f>ROUND((F376+H376+G376)*0.2359,2)</f>
        <v>2.02</v>
      </c>
      <c r="J376" s="13">
        <f>SUM(F376:I376)</f>
        <v>10.58</v>
      </c>
      <c r="K376" s="9">
        <f>ROUND(F376+G376+H376,2)</f>
        <v>8.56</v>
      </c>
      <c r="L376" s="21"/>
      <c r="M376" s="21"/>
      <c r="N376" s="58">
        <f t="shared" si="69"/>
        <v>0</v>
      </c>
      <c r="O376" s="23">
        <f t="shared" si="67"/>
        <v>0</v>
      </c>
      <c r="P376" s="23">
        <f t="shared" si="70"/>
        <v>0</v>
      </c>
      <c r="Q376" s="23">
        <f t="shared" si="68"/>
        <v>0</v>
      </c>
      <c r="R376" s="23">
        <f t="shared" si="71"/>
        <v>0</v>
      </c>
      <c r="S376" s="44">
        <f t="shared" si="72"/>
        <v>0</v>
      </c>
    </row>
    <row r="377" spans="1:20" ht="24" customHeight="1">
      <c r="A377" s="80" t="s">
        <v>230</v>
      </c>
      <c r="B377" s="38" t="s">
        <v>193</v>
      </c>
      <c r="C377" s="1" t="s">
        <v>92</v>
      </c>
      <c r="D377" s="8"/>
      <c r="E377" s="9"/>
      <c r="F377" s="10"/>
      <c r="G377" s="10"/>
      <c r="H377" s="10"/>
      <c r="I377" s="10"/>
      <c r="J377" s="10"/>
      <c r="K377" s="15"/>
      <c r="L377" s="21" t="str">
        <f>C377</f>
        <v>st</v>
      </c>
      <c r="M377" s="21">
        <v>1</v>
      </c>
      <c r="N377" s="58">
        <v>12.54</v>
      </c>
      <c r="O377" s="23">
        <f t="shared" si="67"/>
        <v>2.96</v>
      </c>
      <c r="P377" s="23">
        <f t="shared" si="70"/>
        <v>15.5</v>
      </c>
      <c r="Q377" s="23">
        <f t="shared" si="68"/>
        <v>0.78</v>
      </c>
      <c r="R377" s="23">
        <f t="shared" si="71"/>
        <v>3.4188</v>
      </c>
      <c r="S377" s="44">
        <f t="shared" si="72"/>
        <v>19.698800000000002</v>
      </c>
      <c r="T377" s="46" t="s">
        <v>135</v>
      </c>
    </row>
    <row r="378" spans="1:20" ht="12" customHeight="1">
      <c r="A378" s="106" t="s">
        <v>270</v>
      </c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8"/>
    </row>
    <row r="379" spans="1:20" ht="40.5">
      <c r="A379" s="80" t="s">
        <v>198</v>
      </c>
      <c r="B379" s="103" t="s">
        <v>271</v>
      </c>
      <c r="L379" s="21" t="s">
        <v>92</v>
      </c>
      <c r="M379" s="21">
        <v>1</v>
      </c>
      <c r="N379" s="58"/>
      <c r="O379" s="23"/>
      <c r="P379" s="23"/>
      <c r="Q379" s="23"/>
      <c r="R379" s="23"/>
      <c r="S379" s="44">
        <v>48.4</v>
      </c>
      <c r="T379" s="46" t="s">
        <v>135</v>
      </c>
    </row>
    <row r="380" spans="1:20" ht="30.75" customHeight="1">
      <c r="A380" s="80" t="s">
        <v>199</v>
      </c>
      <c r="B380" s="103" t="s">
        <v>282</v>
      </c>
      <c r="L380" s="21" t="s">
        <v>92</v>
      </c>
      <c r="M380" s="21">
        <v>1</v>
      </c>
      <c r="N380" s="58"/>
      <c r="O380" s="23"/>
      <c r="P380" s="23"/>
      <c r="Q380" s="23"/>
      <c r="R380" s="23"/>
      <c r="S380" s="44">
        <v>48.4</v>
      </c>
      <c r="T380" s="46" t="s">
        <v>135</v>
      </c>
    </row>
    <row r="381" spans="1:20" ht="30.75" customHeight="1">
      <c r="A381" s="80" t="s">
        <v>200</v>
      </c>
      <c r="B381" s="103" t="s">
        <v>283</v>
      </c>
      <c r="L381" s="21" t="s">
        <v>92</v>
      </c>
      <c r="M381" s="21">
        <v>1</v>
      </c>
      <c r="N381" s="58"/>
      <c r="O381" s="23"/>
      <c r="P381" s="23"/>
      <c r="Q381" s="23"/>
      <c r="R381" s="23"/>
      <c r="S381" s="44">
        <v>60.5</v>
      </c>
      <c r="T381" s="46" t="s">
        <v>135</v>
      </c>
    </row>
    <row r="382" spans="1:20" ht="30.75" customHeight="1">
      <c r="A382" s="80" t="s">
        <v>201</v>
      </c>
      <c r="B382" s="103" t="s">
        <v>284</v>
      </c>
      <c r="L382" s="21" t="s">
        <v>92</v>
      </c>
      <c r="M382" s="21">
        <v>1</v>
      </c>
      <c r="N382" s="58"/>
      <c r="O382" s="23"/>
      <c r="P382" s="23"/>
      <c r="Q382" s="23"/>
      <c r="R382" s="23"/>
      <c r="S382" s="44">
        <v>60.5</v>
      </c>
      <c r="T382" s="46" t="s">
        <v>135</v>
      </c>
    </row>
    <row r="383" spans="1:20" ht="30">
      <c r="A383" s="80" t="s">
        <v>202</v>
      </c>
      <c r="B383" s="103" t="s">
        <v>275</v>
      </c>
      <c r="L383" s="21" t="s">
        <v>92</v>
      </c>
      <c r="M383" s="21">
        <v>1</v>
      </c>
      <c r="N383" s="58"/>
      <c r="O383" s="23"/>
      <c r="P383" s="23"/>
      <c r="Q383" s="23"/>
      <c r="R383" s="23"/>
      <c r="S383" s="44">
        <v>41.78</v>
      </c>
      <c r="T383" s="46" t="s">
        <v>135</v>
      </c>
    </row>
    <row r="384" spans="1:20" ht="12">
      <c r="A384" s="106" t="s">
        <v>276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8"/>
    </row>
    <row r="385" spans="1:20" ht="33.75" customHeight="1">
      <c r="A385" s="80" t="s">
        <v>198</v>
      </c>
      <c r="B385" s="103" t="s">
        <v>278</v>
      </c>
      <c r="L385" s="21" t="s">
        <v>277</v>
      </c>
      <c r="M385" s="21">
        <v>1</v>
      </c>
      <c r="N385" s="58">
        <v>6.84</v>
      </c>
      <c r="O385" s="23">
        <f>ROUND(N385*0.2359,2)</f>
        <v>1.61</v>
      </c>
      <c r="P385" s="23">
        <f>N385+O385</f>
        <v>8.45</v>
      </c>
      <c r="Q385" s="23">
        <f>ROUND(P385*0.05,2)</f>
        <v>0.42</v>
      </c>
      <c r="R385" s="23">
        <f>(P385+Q385)*0.21</f>
        <v>1.8626999999999998</v>
      </c>
      <c r="S385" s="44">
        <f>P385+Q385+R385</f>
        <v>10.7327</v>
      </c>
      <c r="T385" s="46" t="s">
        <v>135</v>
      </c>
    </row>
    <row r="386" spans="1:20" ht="30" customHeight="1">
      <c r="A386" s="80" t="s">
        <v>199</v>
      </c>
      <c r="B386" s="103" t="s">
        <v>279</v>
      </c>
      <c r="L386" s="21" t="s">
        <v>280</v>
      </c>
      <c r="M386" s="21">
        <v>1</v>
      </c>
      <c r="N386" s="58"/>
      <c r="O386" s="23"/>
      <c r="P386" s="23"/>
      <c r="Q386" s="23"/>
      <c r="R386" s="23"/>
      <c r="S386" s="44">
        <v>180</v>
      </c>
      <c r="T386" s="46" t="s">
        <v>135</v>
      </c>
    </row>
    <row r="388" ht="26.25">
      <c r="B388" s="104" t="s">
        <v>136</v>
      </c>
    </row>
    <row r="389" ht="12.75">
      <c r="B389" s="105" t="s">
        <v>137</v>
      </c>
    </row>
    <row r="390" ht="12.75">
      <c r="B390" s="105" t="s">
        <v>138</v>
      </c>
    </row>
    <row r="391" ht="12.75">
      <c r="B391" s="105" t="s">
        <v>272</v>
      </c>
    </row>
    <row r="392" ht="12.75">
      <c r="B392" s="105" t="s">
        <v>273</v>
      </c>
    </row>
  </sheetData>
  <sheetProtection password="90A5" sheet="1"/>
  <mergeCells count="56">
    <mergeCell ref="N6:O6"/>
    <mergeCell ref="N5:O5"/>
    <mergeCell ref="A184:T184"/>
    <mergeCell ref="A191:T191"/>
    <mergeCell ref="A200:T200"/>
    <mergeCell ref="A215:T215"/>
    <mergeCell ref="A26:A27"/>
    <mergeCell ref="A54:A55"/>
    <mergeCell ref="A16:A17"/>
    <mergeCell ref="A12:A13"/>
    <mergeCell ref="A14:A15"/>
    <mergeCell ref="A298:T298"/>
    <mergeCell ref="A30:A31"/>
    <mergeCell ref="A42:A43"/>
    <mergeCell ref="A40:A41"/>
    <mergeCell ref="A34:A35"/>
    <mergeCell ref="A36:A37"/>
    <mergeCell ref="A32:A33"/>
    <mergeCell ref="A28:A29"/>
    <mergeCell ref="B1:B2"/>
    <mergeCell ref="A7:T7"/>
    <mergeCell ref="S1:T2"/>
    <mergeCell ref="A18:A19"/>
    <mergeCell ref="A1:A2"/>
    <mergeCell ref="C1:C2"/>
    <mergeCell ref="L1:L2"/>
    <mergeCell ref="M1:M2"/>
    <mergeCell ref="N1:R1"/>
    <mergeCell ref="A44:A45"/>
    <mergeCell ref="A139:T139"/>
    <mergeCell ref="A38:A39"/>
    <mergeCell ref="A58:A59"/>
    <mergeCell ref="A46:A47"/>
    <mergeCell ref="A48:A49"/>
    <mergeCell ref="A50:A51"/>
    <mergeCell ref="A56:A57"/>
    <mergeCell ref="A60:A61"/>
    <mergeCell ref="A52:A53"/>
    <mergeCell ref="S3:T3"/>
    <mergeCell ref="A4:T4"/>
    <mergeCell ref="A24:A25"/>
    <mergeCell ref="A20:A21"/>
    <mergeCell ref="A22:A23"/>
    <mergeCell ref="K1:K2"/>
    <mergeCell ref="D1:D2"/>
    <mergeCell ref="J1:J2"/>
    <mergeCell ref="F1:I1"/>
    <mergeCell ref="E1:E2"/>
    <mergeCell ref="A384:T384"/>
    <mergeCell ref="A378:T378"/>
    <mergeCell ref="A150:T150"/>
    <mergeCell ref="A94:T94"/>
    <mergeCell ref="A81:T81"/>
    <mergeCell ref="A62:T62"/>
    <mergeCell ref="A315:T315"/>
    <mergeCell ref="A356:T356"/>
  </mergeCells>
  <printOptions/>
  <pageMargins left="0.7874015748031497" right="0" top="0.7480314960629921" bottom="0.7480314960629921" header="0.31496062992125984" footer="0.31496062992125984"/>
  <pageSetup fitToHeight="41" horizontalDpi="600" verticalDpi="600" orientation="portrait" paperSize="9" scale="95" r:id="rId1"/>
  <rowBreaks count="2" manualBreakCount="2">
    <brk id="93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Tāmēšanas sistēma būvniecībā</dc:creator>
  <cp:keywords/>
  <dc:description/>
  <cp:lastModifiedBy>mihai</cp:lastModifiedBy>
  <cp:lastPrinted>2020-02-04T11:39:39Z</cp:lastPrinted>
  <dcterms:created xsi:type="dcterms:W3CDTF">2016-01-23T09:03:07Z</dcterms:created>
  <dcterms:modified xsi:type="dcterms:W3CDTF">2023-11-23T08:15:26Z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